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" activeTab="2"/>
  </bookViews>
  <sheets>
    <sheet name="266_268" sheetId="1" r:id="rId1"/>
    <sheet name="Г_Я_" sheetId="2" r:id="rId2"/>
    <sheet name="2013г" sheetId="3" r:id="rId3"/>
  </sheets>
  <definedNames/>
  <calcPr fullCalcOnLoad="1"/>
</workbook>
</file>

<file path=xl/sharedStrings.xml><?xml version="1.0" encoding="utf-8"?>
<sst xmlns="http://schemas.openxmlformats.org/spreadsheetml/2006/main" count="1610" uniqueCount="220">
  <si>
    <t>Движение денежных средств ООО "Микрорайон" за 1 полугодие  2008 год</t>
  </si>
  <si>
    <t>Адрес</t>
  </si>
  <si>
    <t>Общая площадь</t>
  </si>
  <si>
    <t>Оплачено за 1 полугодие  2008 г.по   содер  и ремонт жилья ,        .( руб.)</t>
  </si>
  <si>
    <t>Банковские и налоговые отчисления за 1 полугодие  2008 г.    ( руб)</t>
  </si>
  <si>
    <t>Задолжен,в  руб. на 01.07.08.</t>
  </si>
  <si>
    <t>Обслуживание АРС,за 1 полугодие 2008 г.            ( руб.)</t>
  </si>
  <si>
    <t>Оплата за электроэнергию с НДС за 1 полугодие 2008 г.</t>
  </si>
  <si>
    <t>З/пл.,отч,инв. дворников за 1 полугодие 2008г.</t>
  </si>
  <si>
    <t>Выполнение текущего ремонта и тех обслуживание за 1 полугодие  2008 г.</t>
  </si>
  <si>
    <t xml:space="preserve"> Задолженность по сод и рем жилья   за 1 полуг. 2008 г</t>
  </si>
  <si>
    <t>Красная,266</t>
  </si>
  <si>
    <t>Красная,268</t>
  </si>
  <si>
    <t>Движение денежных средств ООО "Микрорайон" за 9 месяцев  2008 год</t>
  </si>
  <si>
    <t>Оплачено за 9 месяцев 2008 г.по   содер  и ремонт жилья ,        .( руб.)</t>
  </si>
  <si>
    <t>Банковские и налоговые отчисления за 9 месяцев  2008 г.    ( руб)</t>
  </si>
  <si>
    <t>Задолжен,в  руб. на 01.10.08.</t>
  </si>
  <si>
    <t>Обслуживание АРС,за 9 месяцев 2008 г.            ( руб.)</t>
  </si>
  <si>
    <t>Оплата за электроэнергию с НДС за 9 месяцев 2008 г.</t>
  </si>
  <si>
    <t>З/пл.,отч,инв. дворников за 9 месяцев 2008г.</t>
  </si>
  <si>
    <t>Выполнение текущего ремонта и тех обслуживание за 9 месяцев  2008 г.</t>
  </si>
  <si>
    <t xml:space="preserve"> Задолженность по сод и рем жилья   за 9 месяцев 2008 г</t>
  </si>
  <si>
    <t>Оплачено за 9 месяцев  2008 г.по   содер  и ремонт жилья ,        .( руб.)</t>
  </si>
  <si>
    <t xml:space="preserve"> Задолженность по сод и рем жилья   за 9 месяцев. 2008 г</t>
  </si>
  <si>
    <t>Движение денежных средств  Продольная, д.25 за 2015г.</t>
  </si>
  <si>
    <t>Начисления на показания индивидуальных приборов учета за канализацию за 2015г., руб.</t>
  </si>
  <si>
    <t>Оплачено по  показаниям индивидуальных приборов учета за канализацию за 2015г., руб.</t>
  </si>
  <si>
    <t>Собираемость составила, %</t>
  </si>
  <si>
    <t>Фактические затраты за вывоз ЖБО согласносчетов фактур составили, руб.</t>
  </si>
  <si>
    <t xml:space="preserve">Задолженнсость на 01.01.2016г.на показания индивидуальных приборов учета </t>
  </si>
  <si>
    <t>Начислено за 2015г. по   содер  и ремонт жилья ( руб.)</t>
  </si>
  <si>
    <t>Оплачено за 2015г. по содер  и ремонт жилья  (руб.)</t>
  </si>
  <si>
    <t>%</t>
  </si>
  <si>
    <t>Оплаченные услуги за 2015г (в руб)</t>
  </si>
  <si>
    <t xml:space="preserve">Затраты управляющей компании    </t>
  </si>
  <si>
    <t>Продольн,25</t>
  </si>
  <si>
    <t xml:space="preserve">Обслуживание АРС                        </t>
  </si>
  <si>
    <t xml:space="preserve"> Работы по содержанию, ремонту и обслуживанию общего имущества: конструктивных элементов зданий и внутридомового инженерного оборудования ( в.т.ч. Осмотры), вывоз мусора</t>
  </si>
  <si>
    <t xml:space="preserve">Банковские и налоговые отчисления    </t>
  </si>
  <si>
    <t>ВСЕГО :</t>
  </si>
  <si>
    <t>ВСЕГО ЗАТРАТ .</t>
  </si>
  <si>
    <t>Остаток денежных средств за выполненные работы в 2015г.</t>
  </si>
  <si>
    <t>Директор ООО "Микрорайон"                                                                           В.В.Игошкин</t>
  </si>
  <si>
    <t xml:space="preserve">Исполнитель: экономист  </t>
  </si>
  <si>
    <t>Протас И.М.</t>
  </si>
  <si>
    <t>Представитель собственников МКД/                             /__________________________Дата вручения «           » марта 2016г.</t>
  </si>
  <si>
    <t>Движение денежных средств  Продольная, д.27 за 2015г.</t>
  </si>
  <si>
    <t>Продольн,27</t>
  </si>
  <si>
    <t>Движение денежных средств</t>
  </si>
  <si>
    <t xml:space="preserve"> </t>
  </si>
  <si>
    <t>Переходящий долг по сод жилья   на 01.01.08.</t>
  </si>
  <si>
    <t>Начислено факт за 2008 г содер и ремонт жилья ,           ( руб.)</t>
  </si>
  <si>
    <t>Оплачено за 2008 г.по   содер  и ремонт жилья ,        .( руб.)</t>
  </si>
  <si>
    <t>Задолженность на 01.01.09г.</t>
  </si>
  <si>
    <t>Оплаченные услуги                                                                                                                                (в руб)</t>
  </si>
  <si>
    <t>2008 г.</t>
  </si>
  <si>
    <t>Кр,266</t>
  </si>
  <si>
    <t xml:space="preserve">Оплата за электроэнергию с НДС </t>
  </si>
  <si>
    <t xml:space="preserve">З/пл.,отч,инв. дворников </t>
  </si>
  <si>
    <t>Выполнение текущего ремонта и тех обслуживание  на 01.10  2008 г.</t>
  </si>
  <si>
    <t>Задолженность на 01.01.09 г.</t>
  </si>
  <si>
    <t>33632.3-3718.5-38673.1 = 8759.3 р.</t>
  </si>
  <si>
    <t>Директор  ООО "Микрорайон"</t>
  </si>
  <si>
    <t>Кр,268</t>
  </si>
  <si>
    <t>32171.6-5143.96-38147.3 = 11119.7 р.</t>
  </si>
  <si>
    <t>Переходящий долг по сод жилья   на 01.01.09.</t>
  </si>
  <si>
    <t>Начислено факт за 1 кв.2009 г содер и ремонт жилья ,           ( руб.)</t>
  </si>
  <si>
    <t>Оплачено за 1 кв. 2009 г.по   содер  и ремонт жилья ,        .( руб.)</t>
  </si>
  <si>
    <t>Задолженность на 01.04.09г.</t>
  </si>
  <si>
    <t>за 1 кв.2009 г.</t>
  </si>
  <si>
    <t>Задолженность по выполненным работам на 01.01.09г.</t>
  </si>
  <si>
    <t>Начислено факт за 1 кв.2009 г.  за содер и ремонт жилья ,           ( руб.)</t>
  </si>
  <si>
    <t>Оплачено за 1 кв.2009 г.по   содер  и ремонт жилья ,        .( руб.)</t>
  </si>
  <si>
    <t>1 кв. 2009 г.</t>
  </si>
  <si>
    <t>Начислено факт с 01.01.по 01.06.2009г.  за содер и ремонт жилья ,           ( руб.)</t>
  </si>
  <si>
    <t>Оплачено с 01.01. по 01.06.2009г.по   содер  и ремонт жилья ,        .( руб.)</t>
  </si>
  <si>
    <t>Задолженность на 01.07.09г.</t>
  </si>
  <si>
    <t>с 01.01-01.06.2009г.</t>
  </si>
  <si>
    <t>Начислено факт с 01.01.по 01.11.2009г.  за содер и ремонт жилья ,           ( руб.)</t>
  </si>
  <si>
    <t>Оплачено с 01.01. по 01.11.2009г.по   содер  и ремонт жилья ,        .( руб.)</t>
  </si>
  <si>
    <t>Задолженность на 01.12.09г.</t>
  </si>
  <si>
    <t>с 01.01-01.11.2009г.</t>
  </si>
  <si>
    <t>Исполнил: экономист</t>
  </si>
  <si>
    <t>ООО "Микрорайон"</t>
  </si>
  <si>
    <t>Н.С.Петросян</t>
  </si>
  <si>
    <t xml:space="preserve"> Отчет ООО «Микрорайон» о выполнении условий договора по управлению, ремонту  и технической эксплуатации МКД №196 по ул.Гоголя в г.Кропоткине за 2017год.</t>
  </si>
  <si>
    <t>Остаток (+)/Задолженность(-) средств  МКД за выполненные работы в 2015 г.(руб.)</t>
  </si>
  <si>
    <t>Начислено за содержание жилого помещения в 2017г., руб</t>
  </si>
  <si>
    <t xml:space="preserve"> Оплачено собственниками за содержание жилого помещения в 2017г, руб.</t>
  </si>
  <si>
    <t>Остаток денежных средств по результатам выполнения  условий  договора по  управлению, технической эксплуатации и ремонту МКД за 2017 г.(руб.)</t>
  </si>
  <si>
    <t>Собираемость за 2017г составила, %</t>
  </si>
  <si>
    <t>За выполненные работы и оказанные услуги в 2017г, руб.</t>
  </si>
  <si>
    <t>Ул.Гоголя 196</t>
  </si>
  <si>
    <t>Затраты управляющей компании, руб.</t>
  </si>
  <si>
    <t xml:space="preserve">Обслуживание АРС, руб.                     </t>
  </si>
  <si>
    <t>Содержание дворовой территории и лестничных клеток, руб.</t>
  </si>
  <si>
    <t xml:space="preserve"> Работы по содержанию, ремонту и обслуживанию общего имущества: конструктивных элементов зданий и внутридомового инженерного оборудования ( в.т.ч. Осмотры), сбор и вывоз мусора, руб.</t>
  </si>
  <si>
    <t>За коммунальные ресурсы, потребленные в целях обслуживания и СОИ в МКД</t>
  </si>
  <si>
    <t xml:space="preserve">Банковские и налоговые отчисления, руб.   </t>
  </si>
  <si>
    <t>Рентабельность 10%, руб.</t>
  </si>
  <si>
    <t>ВСЕГО ЗАТРАТ, руб.</t>
  </si>
  <si>
    <t>Вручено представителю собственников МКД/_________________/______________________________Дата вручения «____» марта 2018г.</t>
  </si>
  <si>
    <t xml:space="preserve">                подпись                    расшифровка подписи</t>
  </si>
  <si>
    <t xml:space="preserve"> Отчет ООО «Микрорайон» о выполнении условий договора по управлению, ремонту  и технической эксплуатации МКД №33 по ул.Двойной в г.Кропоткине за 2017год.</t>
  </si>
  <si>
    <t>Ул.Двойная 33</t>
  </si>
  <si>
    <t xml:space="preserve"> Отчет ООО «Микрорайон» о выполнении условий договора по управлению, ремонту  и технической эксплуатации МКД №1 район Ж/д больницы в г.Кропоткине за 2017год.</t>
  </si>
  <si>
    <t>Р-он ж/б больницы д.№1</t>
  </si>
  <si>
    <t xml:space="preserve"> Отчет ООО «Микрорайон» о выполнении условий договора по управлению, ремонту  и технической эксплуатации МКД №2 район Ж/д больницы в г.Кропоткине за 2017год.</t>
  </si>
  <si>
    <t>Р-он ж/б больницы д.№2</t>
  </si>
  <si>
    <t xml:space="preserve"> Отчет ООО «Микрорайон» о выполнении условий договора по управлению, ремонту  и технической эксплуатации МКД №8а по пер.Журавлиному в г.Кропоткине за 2017год.</t>
  </si>
  <si>
    <t>Пер.Журавлиный д.8а</t>
  </si>
  <si>
    <t xml:space="preserve"> Отчет ООО «Микрорайон» о выполнении условий договора по управлению, ремонту  и технической эксплуатации МКД №44 по ул.Желябова в г.Кропоткине за 2017год.</t>
  </si>
  <si>
    <t>Ул.Желябова д.№44</t>
  </si>
  <si>
    <t xml:space="preserve"> Отчет ООО «Микрорайон» о выполнении условий договора по управлению, ремонту  и технической эксплуатации МКД №6 по ул. Коммунистической в г.Кропоткине за 2017год.</t>
  </si>
  <si>
    <t>Ул.Коммунистическая д.6</t>
  </si>
  <si>
    <t xml:space="preserve"> Отчет ООО «Микрорайон» о выполнении условий договора по управлению, ремонту  и технической эксплуатации МКД №34 по ул. Коммунистической в г.Кропоткине за 2017год.</t>
  </si>
  <si>
    <t>Ул.Коммунистическая д.34</t>
  </si>
  <si>
    <t xml:space="preserve"> Отчет ООО «Микрорайон» о выполнении условий договора по управлению, ремонту  и технической эксплуатации МКД №36 по ул. Коммунистической в г.Кропоткине за 2017год.</t>
  </si>
  <si>
    <t>Ул.Коммунистическая д.36</t>
  </si>
  <si>
    <t xml:space="preserve"> Отчет ООО «Микрорайон» о выполнении условий договора по управлению, ремонту  и технической эксплуатации МКД №38 по ул. Коммунистической в г.Кропоткине за 2017год.</t>
  </si>
  <si>
    <t>Ул.Коммунистическая д.38</t>
  </si>
  <si>
    <t xml:space="preserve"> Отчет ООО «Микрорайон» о выполнении условий договора по управлению, ремонту  и технической эксплуатации МКД №129 по ул. Короленко в г.Кропоткине за 2017год.</t>
  </si>
  <si>
    <t>Ул.Короленко д.129</t>
  </si>
  <si>
    <t xml:space="preserve"> Отчет ООО «Микрорайон» о выполнении условий договора по управлению, ремонту  и технической эксплуатации МКД №250 по ул. Красной в г.Кропоткине за 2017год.</t>
  </si>
  <si>
    <t>Ул.Красная д.250</t>
  </si>
  <si>
    <t xml:space="preserve"> Отчет ООО «Микрорайон» о выполнении условий договора по управлению, ремонту  и технической эксплуатации МКД №260 по ул. Красной в г.Кропоткине за 2017год.</t>
  </si>
  <si>
    <t>Ул.Красная д.260</t>
  </si>
  <si>
    <t xml:space="preserve"> Отчет ООО «Микрорайон» о выполнении условий договора на обслуживание МКД №268 по ул. Красной в г.Кропоткине за 2017год.</t>
  </si>
  <si>
    <t>Остаток денежных средств по результатам выполнения  условий  договора по обслуживанию МКД за 2017 г.(руб.)</t>
  </si>
  <si>
    <t>Ул.Красная д.268</t>
  </si>
  <si>
    <t xml:space="preserve"> Отчет ООО «Микрорайон» о выполнении условий договора на обслуживание МКД №270 по ул. Красной в г.Кропоткине за 2017год.</t>
  </si>
  <si>
    <t>Ул.Красная д.270</t>
  </si>
  <si>
    <t xml:space="preserve"> Отчет ООО «Микрорайон» о выполнении условий договора на обслуживание МКД №270а по ул. Красной в г.Кропоткине за 2017год.</t>
  </si>
  <si>
    <t>Ул.Красная д.270а</t>
  </si>
  <si>
    <t xml:space="preserve"> Отчет ООО «Микрорайон» о выполнении условий договора на обслуживание МКД №272 по ул. Красной в г.Кропоткине за 2017год.</t>
  </si>
  <si>
    <t>Ул.Красная д.272</t>
  </si>
  <si>
    <t xml:space="preserve"> Отчет ООО «Микрорайон» о выполнении условий договора на обслуживание МКД №272а по ул. Красной в г.Кропоткине за 2017год.</t>
  </si>
  <si>
    <t>Ул.Красная д.272а</t>
  </si>
  <si>
    <t xml:space="preserve"> Отчет ООО «Микрорайон» о выполнении условий договора по управлению, ремонту  и технической эксплуатации МКД №1 в Микрорайоне-1, в г.Кропоткине за 2017год.</t>
  </si>
  <si>
    <t>Микрорайон-1, дом№1</t>
  </si>
  <si>
    <t xml:space="preserve"> Отчет ООО «Микрорайон» о выполнении условий договора по управлению, ремонту  и технической эксплуатации МКД №2 в Микрорайоне-1, в г.Кропоткине за 2017год.</t>
  </si>
  <si>
    <t>Микрорайон-1, дом№2</t>
  </si>
  <si>
    <t xml:space="preserve"> Отчет ООО «Микрорайон» о выполнении условий договора на обслуживание МКД №3 Микрорайон-1   в г.Кропоткине за 2017год.</t>
  </si>
  <si>
    <t>Микрорайон-1, дом№3</t>
  </si>
  <si>
    <t xml:space="preserve"> Отчет ООО «Микрорайон» о выполнении условий договора по управлению, ремонту  и технической эксплуатации МКД №5 в Микрорайоне-1, в г.Кропоткине за 2017год.</t>
  </si>
  <si>
    <t>Микрорайон-1, дом№5</t>
  </si>
  <si>
    <t xml:space="preserve"> Отчет ООО «Микрорайон» о выполнении условий договора по управлению, ремонту  и технической эксплуатации МКД №6 в Микрорайоне-1, в г.Кропоткине за 2017год.</t>
  </si>
  <si>
    <t>Микрорайон-1, дом№6</t>
  </si>
  <si>
    <t xml:space="preserve"> Отчет ООО «Микрорайон» о выполнении условий договора по управлению, ремонту  и технической эксплуатации МКД №7 в Микрорайоне-1, в г.Кропоткине за 2017год.</t>
  </si>
  <si>
    <t>Микрорайон-1, дом№7</t>
  </si>
  <si>
    <t xml:space="preserve"> Отчет ООО «Микрорайон» о выполнении условий договора по управлению, ремонту  и технической эксплуатации МКД №8 в Микрорайоне-1, в г.Кропоткине за 2017год.</t>
  </si>
  <si>
    <t>Микрорайон-1, дом№8</t>
  </si>
  <si>
    <t xml:space="preserve"> Отчет ООО «Микрорайон» о выполнении условий договора по управлению, ремонту  и технической эксплуатации МКД №9 в Микрорайоне-1, в г.Кропоткине за 2017год.</t>
  </si>
  <si>
    <t>Микрорайон-1, дом№9</t>
  </si>
  <si>
    <t xml:space="preserve"> Отчет ООО «Микрорайон» о выполнении условий договора на обслуживание МКД №10 Микрорайон-1   в г.Кропоткине за 2017год.</t>
  </si>
  <si>
    <t>Микрорайон-1, дом№10</t>
  </si>
  <si>
    <t xml:space="preserve"> Отчет ООО «Микрорайон» о выполнении условий договора по управлению, ремонту  и технической эксплуатации МКД №12 в Микрорайоне-1, в г.Кропоткине за 2017год.</t>
  </si>
  <si>
    <t>Микрорайон-1, дом№12</t>
  </si>
  <si>
    <t xml:space="preserve"> Отчет ООО «Микрорайон» о выполнении условий договора по управлению, ремонту  и технической эксплуатации МКД №12а в Микрорайоне-1, в г.Кропоткине за 2017год.</t>
  </si>
  <si>
    <t>Микрорайон-1, дом№12а</t>
  </si>
  <si>
    <t xml:space="preserve"> Отчет ООО «Микрорайон» о выполнении условий договора по управлению, ремонту  и технической эксплуатации МКД №13 в Микрорайоне-1, в г.Кропоткине за 2017год.</t>
  </si>
  <si>
    <t>Микрорайон-1, дом№13</t>
  </si>
  <si>
    <t xml:space="preserve"> Отчет ООО «Микрорайон» о выполнении условий договора по управлению, ремонту  и технической эксплуатации МКД №14 в Микрорайоне-1, в г.Кропоткине за 2017год.</t>
  </si>
  <si>
    <t>Микрорайон-1, дом№14</t>
  </si>
  <si>
    <t xml:space="preserve"> Отчет ООО «Микрорайон» о выполнении условий договора по управлению, ремонту  и технической эксплуатации МКД №15 в Микрорайоне-1, в г.Кропоткине за 2017год.</t>
  </si>
  <si>
    <t>Микрорайон-1, дом№15</t>
  </si>
  <si>
    <t xml:space="preserve"> Отчет ООО «Микрорайон» о выполнении условий договора по управлению, ремонту  и технической эксплуатации МКД №17 в Микрорайоне-1, в г.Кропоткине за 2017год.</t>
  </si>
  <si>
    <t>Микрорайон-1, дом№17</t>
  </si>
  <si>
    <t xml:space="preserve"> Отчет ООО «Микрорайон» о выполнении условий договора по управлению, ремонту  и технической эксплуатации МКД №27 в Микрорайоне-1, в г.Кропоткине за 2017год.</t>
  </si>
  <si>
    <t>Микрорайон-1, дом№27</t>
  </si>
  <si>
    <t xml:space="preserve"> Отчет ООО «Микрорайон» о выполнении условий договора по управлению, ремонту  и технической эксплуатации МКД №28 в Микрорайоне-1, в г.Кропоткине за 2017год.</t>
  </si>
  <si>
    <t>Микрорайон-1, дом№28</t>
  </si>
  <si>
    <t xml:space="preserve"> Отчет ООО «Микрорайон» о выполнении условий договора по управлению, ремонту  и технической эксплуатации МКД №30 в Микрорайоне-1, в г.Кропоткине за 2017год.</t>
  </si>
  <si>
    <t>Микрорайон-1, дом№30</t>
  </si>
  <si>
    <t xml:space="preserve"> Отчет ООО «Микрорайон» о выполнении условий договора по управлению, ремонту  и технической эксплуатации МКД №31 в Микрорайоне-1, в г.Кропоткине за 2017год.</t>
  </si>
  <si>
    <t>Микрорайон-1, дом№31</t>
  </si>
  <si>
    <t xml:space="preserve"> Отчет ООО «Микрорайон» о выполнении условий договора по управлению, ремонту  и технической эксплуатации МКД №33 в Микрорайоне-1, в г.Кропоткине за 2017год.</t>
  </si>
  <si>
    <t>Микрорайон-1, дом№33</t>
  </si>
  <si>
    <t xml:space="preserve"> Отчет ООО «Микрорайон» о выполнении условий договора по управлению, ремонту  и технической эксплуатации МКД №34 в Микрорайоне-1, в г.Кропоткине за 2017год.</t>
  </si>
  <si>
    <t>Микрорайон-1, дом№34</t>
  </si>
  <si>
    <t xml:space="preserve"> Отчет ООО «Микрорайон» о выполнении условий договора по управлению, ремонту  и технической эксплуатации МКД №35 в Микрорайоне-1, в г.Кропоткине за 2017год.</t>
  </si>
  <si>
    <t>Микрорайон-1, дом№35</t>
  </si>
  <si>
    <t xml:space="preserve"> Отчет ООО «Микрорайон» о выполнении условий договора по управлению, ремонту  и технической эксплуатации МКД №39 в Микрорайоне-1, в г.Кропоткине за 2017год.</t>
  </si>
  <si>
    <t>Микрорайон-1, дом№39</t>
  </si>
  <si>
    <t xml:space="preserve"> Отчет ООО «Микрорайон» о выполнении условий договора по управлению, ремонту  и технической эксплуатации МКД №41 в Микрорайоне-1, в г.Кропоткине за 2017год.</t>
  </si>
  <si>
    <t>Микрорайон-1, дом№41</t>
  </si>
  <si>
    <t xml:space="preserve"> Отчет ООО «Микрорайон» о выполнении условий договора по управлению, ремонту  и технической эксплуатации МКД №45 в Микрорайоне-1, в г.Кропоткине за 2017год.</t>
  </si>
  <si>
    <t>Микрорайон-1, дом№45</t>
  </si>
  <si>
    <t xml:space="preserve"> Отчет ООО «Микрорайон» о выполнении условий договора по управлению, ремонту  и технической эксплуатации МКД №52 в Микрорайоне-1, в г.Кропоткине за 2017год.</t>
  </si>
  <si>
    <t>Микрорайон-1, дом№52</t>
  </si>
  <si>
    <t xml:space="preserve"> Отчет ООО «Микрорайон» о выполнении условий договора по управлению, ремонту  и технической эксплуатации МКД №69 по ул. Шоссейной   в г.Кропоткине за 2017год.</t>
  </si>
  <si>
    <t>ул.Шоссейная, дом№69</t>
  </si>
  <si>
    <t xml:space="preserve"> Отчет ООО «Микрорайон» о выполнении условий договора по управлению, ремонту  и технической эксплуатации МКД №73 по ул. Шоссейной   в г.Кропоткине за 2017год.</t>
  </si>
  <si>
    <t>ул.Шоссейная, дом№73</t>
  </si>
  <si>
    <t xml:space="preserve"> Отчет ООО «Микрорайон» о выполнении условий договора по управлению, ремонту  и технической эксплуатации МКД №77 по ул. Шоссейной   в г.Кропоткине за 2017год.</t>
  </si>
  <si>
    <t>ул.Шоссейная, дом№77</t>
  </si>
  <si>
    <t xml:space="preserve"> Отчет ООО «Микрорайон» о выполнении условий договора по управлению, ремонту  и технической эксплуатации МКД №75 по ул. Шоссейной   в г.Кропоткине за 2017год.</t>
  </si>
  <si>
    <t>ул.Шоссейная, дом№75</t>
  </si>
  <si>
    <t xml:space="preserve"> Отчет ООО «Микрорайон» о выполнении условий договора по управлению, ремонту  и технической эксплуатации д.113 по пер. Резервному   в г.Кропоткине за 2017год.</t>
  </si>
  <si>
    <t>п. Резервный 113</t>
  </si>
  <si>
    <t xml:space="preserve"> Отчет ООО «Микрорайон» о выполнении условий договора по управлению, ремонту  и технической эксплуатации д.№8 по ул.Дорожной   в г.Кропоткине за 2017год.</t>
  </si>
  <si>
    <t>ул.Дорожная д.8</t>
  </si>
  <si>
    <t xml:space="preserve"> Отчет ООО «Микрорайон» о выполнении условий договора по управлению, ремонту  и технической эксплуатации МКД №6 по ул. Пригородной  в г.Кропоткине за 2017год.</t>
  </si>
  <si>
    <t>ул.Пригородная, д.6</t>
  </si>
  <si>
    <t xml:space="preserve"> Отчет ООО «Микрорайон» о выполнении условий договора на обслуживание МКД №58 по ул. Пригородной  в г.Кропоткине за 2017год.</t>
  </si>
  <si>
    <t>ул.Пригородная, д.58</t>
  </si>
  <si>
    <t xml:space="preserve"> Отчет ООО «Микрорайон» о выполнении условий договора на обслуживание МКД №66 по ул. Пригородной  в г.Кропоткине за 2017год.</t>
  </si>
  <si>
    <t>ул.Пригородная, д.66</t>
  </si>
  <si>
    <t xml:space="preserve"> Отчет ООО «Микрорайон» о выполнении условий договора по управлению, ремонту  и технической эксплуатации д.№40 по ул.Желябова   в г.Кропоткине за 2017год.</t>
  </si>
  <si>
    <t>ул.Желябова д.40</t>
  </si>
  <si>
    <t xml:space="preserve"> Отчет ООО «Микрорайон» о выполнении условий договора по управлению, ремонту  и технической эксплуатации д.№3 в Микрорайон-1  в г.Кропоткине за 2017год.</t>
  </si>
  <si>
    <t xml:space="preserve"> Отчет ООО «Микрорайон» о выполнении условий договора по управлению, ремонту  и технической эксплуатации д.№47 в Микрорайон-1  в г.Кропоткине за 2017год.</t>
  </si>
  <si>
    <t>Микрорайон-1, дом№47</t>
  </si>
  <si>
    <t xml:space="preserve"> Отчет ООО «Микрорайон» о выполнении условий договора по управлению, ремонту  и технической эксплуатации д.№48 в Микрорайон-1  в г.Кропоткине за 2017год.</t>
  </si>
  <si>
    <t>Микрорайон-1, дом№48</t>
  </si>
  <si>
    <t xml:space="preserve"> Отчет ООО «Микрорайон» о выполнении условий договора по управлению, ремонту  и технической эксплуатации д.№25 по ул. Продольной  в г.Кропоткине за 2017год.</t>
  </si>
  <si>
    <t xml:space="preserve"> ул.Продольная д.25</t>
  </si>
  <si>
    <t xml:space="preserve"> Вывоз ЖБО, руб.</t>
  </si>
  <si>
    <t xml:space="preserve"> Отчет ООО «Микрорайон» о выполнении условий договора по управлению, ремонту  и технической эксплуатации д.№27 по ул. Продольной  в г.Кропоткине за 2017год.</t>
  </si>
  <si>
    <t xml:space="preserve"> улПродольная дом 27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</si>
</sst>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#,##0\ [$руб.-419];[RED]\-#,##0\ [$руб.-419]"/>
    <numFmt numFmtId="167" formatCode="0.00"/>
  </numFmts>
  <fonts count="2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2"/>
    </font>
    <font>
      <sz val="10.5"/>
      <name val="Arial Cyr"/>
      <family val="2"/>
    </font>
    <font>
      <sz val="8"/>
      <name val="Arial Cyr"/>
      <family val="2"/>
    </font>
    <font>
      <sz val="11"/>
      <name val="Arial Cyr"/>
      <family val="2"/>
    </font>
    <font>
      <sz val="6"/>
      <name val="Arial Cyr"/>
      <family val="2"/>
    </font>
    <font>
      <sz val="12"/>
      <name val="Arial Cyr"/>
      <family val="2"/>
    </font>
    <font>
      <b/>
      <sz val="10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53">
    <xf numFmtId="164" fontId="0" fillId="0" borderId="0" xfId="0" applyAlignment="1">
      <alignment/>
    </xf>
    <xf numFmtId="164" fontId="0" fillId="0" borderId="10" xfId="0" applyFont="1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 vertical="center" wrapText="1"/>
    </xf>
    <xf numFmtId="164" fontId="0" fillId="0" borderId="10" xfId="0" applyBorder="1" applyAlignment="1">
      <alignment horizontal="left" vertical="center" wrapText="1"/>
    </xf>
    <xf numFmtId="165" fontId="0" fillId="0" borderId="10" xfId="0" applyNumberFormat="1" applyBorder="1" applyAlignment="1">
      <alignment horizontal="left" vertical="center" wrapText="1"/>
    </xf>
    <xf numFmtId="165" fontId="0" fillId="0" borderId="10" xfId="0" applyNumberFormat="1" applyBorder="1" applyAlignment="1">
      <alignment horizontal="left"/>
    </xf>
    <xf numFmtId="164" fontId="0" fillId="0" borderId="0" xfId="0" applyFont="1" applyAlignment="1">
      <alignment/>
    </xf>
    <xf numFmtId="164" fontId="19" fillId="0" borderId="0" xfId="0" applyFont="1" applyBorder="1" applyAlignment="1">
      <alignment horizontal="center" wrapText="1"/>
    </xf>
    <xf numFmtId="164" fontId="20" fillId="0" borderId="0" xfId="0" applyFont="1" applyBorder="1" applyAlignment="1">
      <alignment wrapText="1"/>
    </xf>
    <xf numFmtId="166" fontId="0" fillId="0" borderId="0" xfId="0" applyNumberFormat="1" applyFont="1" applyBorder="1" applyAlignment="1">
      <alignment horizontal="center"/>
    </xf>
    <xf numFmtId="164" fontId="20" fillId="0" borderId="0" xfId="0" applyFont="1" applyBorder="1" applyAlignment="1">
      <alignment/>
    </xf>
    <xf numFmtId="164" fontId="0" fillId="0" borderId="0" xfId="0" applyFont="1" applyBorder="1" applyAlignment="1">
      <alignment horizontal="center"/>
    </xf>
    <xf numFmtId="164" fontId="0" fillId="0" borderId="11" xfId="0" applyFont="1" applyBorder="1" applyAlignment="1">
      <alignment horizontal="center" vertical="center" wrapText="1"/>
    </xf>
    <xf numFmtId="165" fontId="0" fillId="0" borderId="11" xfId="0" applyNumberFormat="1" applyFont="1" applyBorder="1" applyAlignment="1">
      <alignment horizontal="center" vertical="center" wrapText="1"/>
    </xf>
    <xf numFmtId="165" fontId="0" fillId="0" borderId="11" xfId="0" applyNumberFormat="1" applyFont="1" applyBorder="1" applyAlignment="1">
      <alignment horizontal="left" vertical="center" wrapText="1"/>
    </xf>
    <xf numFmtId="164" fontId="21" fillId="0" borderId="0" xfId="0" applyFont="1" applyAlignment="1">
      <alignment wrapText="1"/>
    </xf>
    <xf numFmtId="164" fontId="0" fillId="0" borderId="11" xfId="0" applyFont="1" applyBorder="1" applyAlignment="1">
      <alignment horizontal="left" vertical="center" wrapText="1"/>
    </xf>
    <xf numFmtId="165" fontId="20" fillId="0" borderId="11" xfId="0" applyNumberFormat="1" applyFont="1" applyBorder="1" applyAlignment="1">
      <alignment horizontal="center" vertical="center" wrapText="1"/>
    </xf>
    <xf numFmtId="164" fontId="22" fillId="0" borderId="11" xfId="0" applyFont="1" applyBorder="1" applyAlignment="1">
      <alignment horizontal="left" vertical="center" wrapText="1"/>
    </xf>
    <xf numFmtId="165" fontId="0" fillId="0" borderId="0" xfId="0" applyNumberFormat="1" applyFont="1" applyAlignment="1">
      <alignment/>
    </xf>
    <xf numFmtId="164" fontId="23" fillId="0" borderId="0" xfId="0" applyFont="1" applyAlignment="1">
      <alignment/>
    </xf>
    <xf numFmtId="165" fontId="0" fillId="0" borderId="0" xfId="0" applyNumberFormat="1" applyFont="1" applyBorder="1" applyAlignment="1">
      <alignment horizontal="center"/>
    </xf>
    <xf numFmtId="164" fontId="24" fillId="0" borderId="0" xfId="0" applyFont="1" applyAlignment="1">
      <alignment/>
    </xf>
    <xf numFmtId="164" fontId="0" fillId="0" borderId="10" xfId="0" applyBorder="1" applyAlignment="1">
      <alignment horizontal="center" vertical="center" wrapText="1"/>
    </xf>
    <xf numFmtId="164" fontId="0" fillId="0" borderId="10" xfId="0" applyFont="1" applyFill="1" applyBorder="1" applyAlignment="1">
      <alignment horizontal="center" vertical="center" wrapText="1"/>
    </xf>
    <xf numFmtId="165" fontId="0" fillId="0" borderId="10" xfId="0" applyNumberFormat="1" applyFont="1" applyBorder="1" applyAlignment="1">
      <alignment horizontal="center" vertical="center" wrapText="1"/>
    </xf>
    <xf numFmtId="164" fontId="0" fillId="0" borderId="12" xfId="0" applyFont="1" applyBorder="1" applyAlignment="1">
      <alignment horizontal="center" vertical="center" wrapText="1"/>
    </xf>
    <xf numFmtId="164" fontId="0" fillId="0" borderId="13" xfId="0" applyBorder="1" applyAlignment="1">
      <alignment horizontal="center" vertical="center" wrapText="1"/>
    </xf>
    <xf numFmtId="164" fontId="0" fillId="0" borderId="13" xfId="0" applyFont="1" applyFill="1" applyBorder="1" applyAlignment="1">
      <alignment horizontal="center" vertical="center" wrapText="1"/>
    </xf>
    <xf numFmtId="167" fontId="0" fillId="0" borderId="10" xfId="0" applyNumberFormat="1" applyBorder="1" applyAlignment="1">
      <alignment horizontal="left"/>
    </xf>
    <xf numFmtId="165" fontId="0" fillId="0" borderId="12" xfId="0" applyNumberFormat="1" applyBorder="1" applyAlignment="1">
      <alignment horizontal="center" vertical="center" wrapText="1"/>
    </xf>
    <xf numFmtId="165" fontId="0" fillId="0" borderId="12" xfId="0" applyNumberFormat="1" applyBorder="1" applyAlignment="1">
      <alignment horizontal="left"/>
    </xf>
    <xf numFmtId="167" fontId="0" fillId="0" borderId="12" xfId="0" applyNumberFormat="1" applyBorder="1" applyAlignment="1">
      <alignment horizontal="left"/>
    </xf>
    <xf numFmtId="164" fontId="0" fillId="0" borderId="0" xfId="0" applyBorder="1" applyAlignment="1">
      <alignment horizontal="left" vertical="center" wrapText="1"/>
    </xf>
    <xf numFmtId="165" fontId="0" fillId="0" borderId="0" xfId="0" applyNumberFormat="1" applyBorder="1" applyAlignment="1">
      <alignment horizontal="left" vertical="center" wrapText="1"/>
    </xf>
    <xf numFmtId="165" fontId="0" fillId="0" borderId="0" xfId="0" applyNumberFormat="1" applyBorder="1" applyAlignment="1">
      <alignment horizontal="center" vertical="center" wrapText="1"/>
    </xf>
    <xf numFmtId="165" fontId="0" fillId="0" borderId="0" xfId="0" applyNumberFormat="1" applyBorder="1" applyAlignment="1">
      <alignment horizontal="left"/>
    </xf>
    <xf numFmtId="164" fontId="25" fillId="24" borderId="0" xfId="0" applyFont="1" applyFill="1" applyBorder="1" applyAlignment="1">
      <alignment horizontal="center" wrapText="1"/>
    </xf>
    <xf numFmtId="164" fontId="0" fillId="24" borderId="0" xfId="0" applyFont="1" applyFill="1" applyAlignment="1">
      <alignment/>
    </xf>
    <xf numFmtId="164" fontId="0" fillId="24" borderId="0" xfId="0" applyFill="1" applyAlignment="1">
      <alignment/>
    </xf>
    <xf numFmtId="164" fontId="0" fillId="24" borderId="11" xfId="0" applyFont="1" applyFill="1" applyBorder="1" applyAlignment="1">
      <alignment horizontal="center" vertical="center" wrapText="1"/>
    </xf>
    <xf numFmtId="164" fontId="21" fillId="24" borderId="11" xfId="0" applyFont="1" applyFill="1" applyBorder="1" applyAlignment="1">
      <alignment horizontal="center" vertical="center" wrapText="1"/>
    </xf>
    <xf numFmtId="165" fontId="0" fillId="24" borderId="11" xfId="0" applyNumberFormat="1" applyFont="1" applyFill="1" applyBorder="1" applyAlignment="1">
      <alignment horizontal="center" vertical="center" wrapText="1"/>
    </xf>
    <xf numFmtId="165" fontId="0" fillId="24" borderId="11" xfId="0" applyNumberFormat="1" applyFont="1" applyFill="1" applyBorder="1" applyAlignment="1">
      <alignment horizontal="left" vertical="center" wrapText="1"/>
    </xf>
    <xf numFmtId="164" fontId="21" fillId="24" borderId="0" xfId="0" applyFont="1" applyFill="1" applyAlignment="1">
      <alignment horizontal="center" wrapText="1"/>
    </xf>
    <xf numFmtId="164" fontId="0" fillId="24" borderId="11" xfId="0" applyFont="1" applyFill="1" applyBorder="1" applyAlignment="1">
      <alignment horizontal="left" vertical="center" wrapText="1"/>
    </xf>
    <xf numFmtId="164" fontId="25" fillId="24" borderId="11" xfId="0" applyFont="1" applyFill="1" applyBorder="1" applyAlignment="1">
      <alignment horizontal="center" vertical="center" wrapText="1"/>
    </xf>
    <xf numFmtId="165" fontId="25" fillId="24" borderId="11" xfId="0" applyNumberFormat="1" applyFont="1" applyFill="1" applyBorder="1" applyAlignment="1">
      <alignment horizontal="center" vertical="center" wrapText="1"/>
    </xf>
    <xf numFmtId="164" fontId="0" fillId="24" borderId="0" xfId="0" applyFont="1" applyFill="1" applyBorder="1" applyAlignment="1">
      <alignment horizontal="center" vertical="center" wrapText="1"/>
    </xf>
    <xf numFmtId="165" fontId="0" fillId="24" borderId="0" xfId="0" applyNumberFormat="1" applyFont="1" applyFill="1" applyBorder="1" applyAlignment="1">
      <alignment horizontal="center" vertical="center" wrapText="1"/>
    </xf>
    <xf numFmtId="165" fontId="0" fillId="24" borderId="0" xfId="0" applyNumberFormat="1" applyFont="1" applyFill="1" applyAlignment="1">
      <alignment/>
    </xf>
    <xf numFmtId="164" fontId="0" fillId="0" borderId="0" xfId="0" applyFont="1" applyBorder="1" applyAlignment="1">
      <alignment/>
    </xf>
    <xf numFmtId="167" fontId="0" fillId="24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85"/>
  <sheetViews>
    <sheetView workbookViewId="0" topLeftCell="A41">
      <selection activeCell="J79" sqref="J79"/>
    </sheetView>
  </sheetViews>
  <sheetFormatPr defaultColWidth="9.00390625" defaultRowHeight="12.75"/>
  <cols>
    <col min="1" max="1" width="10.375" style="0" customWidth="1"/>
    <col min="4" max="4" width="4.875" style="0" customWidth="1"/>
    <col min="5" max="5" width="13.375" style="0" customWidth="1"/>
    <col min="254" max="16384" width="11.625" style="0" customWidth="1"/>
  </cols>
  <sheetData>
    <row r="2" ht="12.75">
      <c r="B2" t="s">
        <v>0</v>
      </c>
    </row>
    <row r="5" spans="1:10" ht="12.7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</row>
    <row r="6" spans="1:10" ht="12.75">
      <c r="A6" s="1">
        <v>2</v>
      </c>
      <c r="B6" s="1">
        <v>5</v>
      </c>
      <c r="C6" s="1">
        <v>8</v>
      </c>
      <c r="D6" s="1">
        <v>9</v>
      </c>
      <c r="E6" s="1">
        <v>10</v>
      </c>
      <c r="F6" s="1">
        <v>12</v>
      </c>
      <c r="G6" s="1">
        <v>13</v>
      </c>
      <c r="H6" s="1">
        <v>14</v>
      </c>
      <c r="I6" s="1">
        <v>15</v>
      </c>
      <c r="J6" s="1">
        <v>16</v>
      </c>
    </row>
    <row r="7" spans="1:10" ht="12.75">
      <c r="A7" s="1" t="s">
        <v>11</v>
      </c>
      <c r="B7" s="2">
        <v>380.9</v>
      </c>
      <c r="C7" s="2">
        <v>16506.91</v>
      </c>
      <c r="D7" s="2">
        <f>C7*0.078</f>
        <v>1287.53898</v>
      </c>
      <c r="E7" s="2" t="e">
        <f>#REF!+#REF!-C7</f>
        <v>#REF!</v>
      </c>
      <c r="F7" s="2">
        <v>1130.13</v>
      </c>
      <c r="G7" s="2">
        <v>1075</v>
      </c>
      <c r="H7" s="2">
        <v>10735.29</v>
      </c>
      <c r="I7" s="2">
        <v>4045.7</v>
      </c>
      <c r="J7" s="2" t="e">
        <f>C7-D7-E7-#REF!-F7-G7-H7-I7</f>
        <v>#REF!</v>
      </c>
    </row>
    <row r="8" spans="1:10" ht="12.75">
      <c r="A8" s="1"/>
      <c r="B8" s="2"/>
      <c r="C8" s="2"/>
      <c r="D8" s="2"/>
      <c r="E8" s="2"/>
      <c r="F8" s="2"/>
      <c r="G8" s="2"/>
      <c r="H8" s="2"/>
      <c r="I8" s="2"/>
      <c r="J8" s="2"/>
    </row>
    <row r="9" spans="1:10" ht="12.75">
      <c r="A9" s="3"/>
      <c r="B9" s="4"/>
      <c r="C9" s="5"/>
      <c r="D9" s="4"/>
      <c r="E9" s="4"/>
      <c r="F9" s="4"/>
      <c r="G9" s="5"/>
      <c r="H9" s="5"/>
      <c r="I9" s="5"/>
      <c r="J9" s="5"/>
    </row>
    <row r="13" spans="1:10" ht="12.75">
      <c r="A13" s="1" t="s">
        <v>1</v>
      </c>
      <c r="B13" s="1" t="s">
        <v>2</v>
      </c>
      <c r="C13" s="1" t="s">
        <v>3</v>
      </c>
      <c r="D13" s="1" t="s">
        <v>4</v>
      </c>
      <c r="E13" s="1" t="s">
        <v>5</v>
      </c>
      <c r="F13" s="1" t="s">
        <v>6</v>
      </c>
      <c r="G13" s="1" t="s">
        <v>7</v>
      </c>
      <c r="H13" s="1" t="s">
        <v>8</v>
      </c>
      <c r="I13" s="1" t="s">
        <v>9</v>
      </c>
      <c r="J13" s="1" t="s">
        <v>10</v>
      </c>
    </row>
    <row r="14" spans="1:10" ht="12.75">
      <c r="A14" s="1">
        <v>2</v>
      </c>
      <c r="B14" s="1">
        <v>5</v>
      </c>
      <c r="C14" s="1">
        <v>8</v>
      </c>
      <c r="D14" s="1">
        <v>9</v>
      </c>
      <c r="E14" s="1">
        <v>10</v>
      </c>
      <c r="F14" s="1">
        <v>12</v>
      </c>
      <c r="G14" s="1">
        <v>13</v>
      </c>
      <c r="H14" s="1">
        <v>14</v>
      </c>
      <c r="I14" s="1">
        <v>15</v>
      </c>
      <c r="J14" s="1">
        <v>16</v>
      </c>
    </row>
    <row r="15" spans="1:10" ht="12.75">
      <c r="A15" s="1" t="s">
        <v>12</v>
      </c>
      <c r="B15" s="2">
        <v>370.8</v>
      </c>
      <c r="C15" s="2">
        <v>16331.09</v>
      </c>
      <c r="D15" s="2">
        <f>C15*0.078</f>
        <v>1273.82502</v>
      </c>
      <c r="E15" s="2" t="e">
        <f>#REF!+#REF!-C15</f>
        <v>#REF!</v>
      </c>
      <c r="F15" s="2">
        <v>1100.16</v>
      </c>
      <c r="G15" s="2">
        <v>2151</v>
      </c>
      <c r="H15" s="2">
        <v>10735.29</v>
      </c>
      <c r="I15" s="2">
        <v>1901.2</v>
      </c>
      <c r="J15" s="2" t="e">
        <f>C15-D15-E15-#REF!-F15-G15-H15-I15</f>
        <v>#REF!</v>
      </c>
    </row>
    <row r="16" spans="1:10" ht="12.75">
      <c r="A16" s="1"/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3"/>
      <c r="B17" s="4"/>
      <c r="C17" s="5"/>
      <c r="D17" s="4"/>
      <c r="E17" s="4"/>
      <c r="F17" s="4"/>
      <c r="G17" s="5"/>
      <c r="H17" s="5"/>
      <c r="I17" s="5"/>
      <c r="J17" s="5"/>
    </row>
    <row r="23" ht="12.75">
      <c r="B23" t="s">
        <v>13</v>
      </c>
    </row>
    <row r="26" spans="1:10" ht="12.75">
      <c r="A26" s="1" t="s">
        <v>1</v>
      </c>
      <c r="B26" s="1" t="s">
        <v>2</v>
      </c>
      <c r="C26" s="1" t="s">
        <v>14</v>
      </c>
      <c r="D26" s="1" t="s">
        <v>15</v>
      </c>
      <c r="E26" s="1" t="s">
        <v>16</v>
      </c>
      <c r="F26" s="1" t="s">
        <v>17</v>
      </c>
      <c r="G26" s="1" t="s">
        <v>18</v>
      </c>
      <c r="H26" s="1" t="s">
        <v>19</v>
      </c>
      <c r="I26" s="1" t="s">
        <v>20</v>
      </c>
      <c r="J26" s="1" t="s">
        <v>21</v>
      </c>
    </row>
    <row r="27" spans="1:10" ht="12.75">
      <c r="A27" s="1">
        <v>2</v>
      </c>
      <c r="B27" s="1">
        <v>5</v>
      </c>
      <c r="C27" s="1">
        <v>8</v>
      </c>
      <c r="D27" s="1">
        <v>9</v>
      </c>
      <c r="E27" s="1">
        <v>10</v>
      </c>
      <c r="F27" s="1">
        <v>12</v>
      </c>
      <c r="G27" s="1">
        <v>13</v>
      </c>
      <c r="H27" s="1">
        <v>14</v>
      </c>
      <c r="I27" s="1">
        <v>15</v>
      </c>
      <c r="J27" s="1">
        <v>16</v>
      </c>
    </row>
    <row r="28" spans="1:10" ht="12.75">
      <c r="A28" s="1" t="s">
        <v>11</v>
      </c>
      <c r="B28" s="2">
        <v>380.9</v>
      </c>
      <c r="C28" s="2">
        <v>26811</v>
      </c>
      <c r="D28" s="2">
        <v>1210.8600000000001</v>
      </c>
      <c r="E28" s="2" t="e">
        <f>#REF!+#REF!-C28</f>
        <v>#REF!</v>
      </c>
      <c r="F28" s="2">
        <f>9*B28*0.56</f>
        <v>1919.736</v>
      </c>
      <c r="G28" s="2">
        <v>1466.5</v>
      </c>
      <c r="H28" s="2">
        <v>16323.5</v>
      </c>
      <c r="I28" s="2">
        <v>5163.400000000001</v>
      </c>
      <c r="J28" s="2" t="e">
        <f>#REF!-D28-E28-#REF!-F28-G28-H28-I28</f>
        <v>#REF!</v>
      </c>
    </row>
    <row r="29" spans="1:10" ht="12.75">
      <c r="A29" s="1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3"/>
      <c r="B30" s="4"/>
      <c r="C30" s="5"/>
      <c r="D30" s="4"/>
      <c r="E30" s="4"/>
      <c r="F30" s="4"/>
      <c r="G30" s="5"/>
      <c r="H30" s="5"/>
      <c r="I30" s="5"/>
      <c r="J30" s="5"/>
    </row>
    <row r="34" spans="1:10" ht="12.75">
      <c r="A34" s="1" t="s">
        <v>1</v>
      </c>
      <c r="B34" s="1" t="s">
        <v>2</v>
      </c>
      <c r="C34" s="1" t="s">
        <v>22</v>
      </c>
      <c r="D34" s="1" t="s">
        <v>15</v>
      </c>
      <c r="E34" s="1" t="s">
        <v>16</v>
      </c>
      <c r="F34" s="1" t="s">
        <v>17</v>
      </c>
      <c r="G34" s="1" t="s">
        <v>18</v>
      </c>
      <c r="H34" s="1" t="s">
        <v>19</v>
      </c>
      <c r="I34" s="1" t="s">
        <v>20</v>
      </c>
      <c r="J34" s="1" t="s">
        <v>23</v>
      </c>
    </row>
    <row r="35" spans="1:10" ht="12.75">
      <c r="A35" s="1">
        <v>2</v>
      </c>
      <c r="B35" s="1">
        <v>5</v>
      </c>
      <c r="C35" s="1">
        <v>8</v>
      </c>
      <c r="D35" s="1">
        <v>9</v>
      </c>
      <c r="E35" s="1">
        <v>10</v>
      </c>
      <c r="F35" s="1">
        <v>12</v>
      </c>
      <c r="G35" s="1">
        <v>13</v>
      </c>
      <c r="H35" s="1">
        <v>14</v>
      </c>
      <c r="I35" s="1">
        <v>15</v>
      </c>
      <c r="J35" s="1">
        <v>16</v>
      </c>
    </row>
    <row r="36" spans="1:10" ht="12.75">
      <c r="A36" s="1" t="s">
        <v>12</v>
      </c>
      <c r="B36" s="2">
        <v>370.8</v>
      </c>
      <c r="C36" s="2">
        <v>21861.75</v>
      </c>
      <c r="D36" s="2">
        <v>969.55</v>
      </c>
      <c r="E36" s="2" t="e">
        <f>#REF!+#REF!-C36</f>
        <v>#REF!</v>
      </c>
      <c r="F36" s="2">
        <f>9*0.56*B36</f>
        <v>1868.8320000000003</v>
      </c>
      <c r="G36" s="2">
        <v>2939.1</v>
      </c>
      <c r="H36" s="2">
        <v>16323.5</v>
      </c>
      <c r="I36" s="2">
        <v>2989.3</v>
      </c>
      <c r="J36" s="2" t="e">
        <f>#REF!-D36-E36-#REF!-F36-G36-H36-I36</f>
        <v>#REF!</v>
      </c>
    </row>
    <row r="37" spans="1:10" ht="12.75">
      <c r="A37" s="1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3"/>
      <c r="B38" s="4"/>
      <c r="C38" s="5"/>
      <c r="D38" s="4"/>
      <c r="E38" s="4"/>
      <c r="F38" s="4"/>
      <c r="G38" s="5"/>
      <c r="H38" s="5"/>
      <c r="I38" s="5"/>
      <c r="J38" s="5"/>
    </row>
    <row r="40" spans="1:10" ht="12.75" customHeight="1">
      <c r="A40" s="6"/>
      <c r="B40" s="6"/>
      <c r="C40" s="7" t="s">
        <v>24</v>
      </c>
      <c r="D40" s="7"/>
      <c r="E40" s="7"/>
      <c r="F40" s="7"/>
      <c r="G40" s="7"/>
      <c r="H40" s="7"/>
      <c r="I40" s="6"/>
      <c r="J40" s="6"/>
    </row>
    <row r="41" spans="1:10" ht="12.75">
      <c r="A41" s="6"/>
      <c r="B41" s="6"/>
      <c r="C41" s="7"/>
      <c r="D41" s="7"/>
      <c r="E41" s="7"/>
      <c r="F41" s="7"/>
      <c r="G41" s="7"/>
      <c r="H41" s="7"/>
      <c r="I41" s="6"/>
      <c r="J41" s="6"/>
    </row>
    <row r="42" spans="1:10" ht="12.75">
      <c r="A42" s="6"/>
      <c r="B42" s="6"/>
      <c r="C42" s="7"/>
      <c r="D42" s="7"/>
      <c r="E42" s="7"/>
      <c r="F42" s="7"/>
      <c r="G42" s="7"/>
      <c r="H42" s="7"/>
      <c r="I42" s="6"/>
      <c r="J42" s="6"/>
    </row>
    <row r="43" spans="1:10" ht="12.75">
      <c r="A43" s="6"/>
      <c r="B43" s="6"/>
      <c r="C43" s="6"/>
      <c r="D43" s="6"/>
      <c r="E43" s="6"/>
      <c r="F43" s="6"/>
      <c r="G43" s="6"/>
      <c r="H43" s="6"/>
      <c r="I43" s="6"/>
      <c r="J43" s="6"/>
    </row>
    <row r="44" spans="1:12" ht="12.75" customHeight="1">
      <c r="A44" s="8" t="s">
        <v>25</v>
      </c>
      <c r="B44" s="8"/>
      <c r="C44" s="8"/>
      <c r="D44" s="8"/>
      <c r="E44" s="8"/>
      <c r="F44" s="8"/>
      <c r="G44" s="8"/>
      <c r="H44" s="8"/>
      <c r="I44" s="8"/>
      <c r="J44" s="9">
        <v>90792</v>
      </c>
      <c r="K44" s="9"/>
      <c r="L44" s="9"/>
    </row>
    <row r="45" spans="1:12" ht="12.75" customHeight="1">
      <c r="A45" s="8" t="s">
        <v>26</v>
      </c>
      <c r="B45" s="8"/>
      <c r="C45" s="8"/>
      <c r="D45" s="8"/>
      <c r="E45" s="8"/>
      <c r="F45" s="8"/>
      <c r="G45" s="8"/>
      <c r="H45" s="8"/>
      <c r="I45" s="8"/>
      <c r="J45" s="9">
        <v>62106</v>
      </c>
      <c r="K45" s="9"/>
      <c r="L45" s="9"/>
    </row>
    <row r="46" spans="1:12" ht="12.75">
      <c r="A46" s="10" t="s">
        <v>27</v>
      </c>
      <c r="B46" s="10"/>
      <c r="C46" s="10"/>
      <c r="D46" s="10"/>
      <c r="E46" s="10"/>
      <c r="F46" s="10"/>
      <c r="G46" s="10"/>
      <c r="H46" s="10"/>
      <c r="I46" s="10"/>
      <c r="J46" s="11">
        <v>68</v>
      </c>
      <c r="K46" s="11"/>
      <c r="L46" s="11"/>
    </row>
    <row r="47" spans="1:12" ht="12.75">
      <c r="A47" s="10" t="s">
        <v>28</v>
      </c>
      <c r="B47" s="10"/>
      <c r="C47" s="10"/>
      <c r="D47" s="10"/>
      <c r="E47" s="10"/>
      <c r="F47" s="10"/>
      <c r="G47" s="10"/>
      <c r="H47" s="10"/>
      <c r="I47" s="10"/>
      <c r="J47" s="11">
        <v>150400.8</v>
      </c>
      <c r="K47" s="11"/>
      <c r="L47" s="11"/>
    </row>
    <row r="48" spans="1:12" ht="12.75">
      <c r="A48" s="10" t="s">
        <v>29</v>
      </c>
      <c r="B48" s="10"/>
      <c r="C48" s="10"/>
      <c r="D48" s="10"/>
      <c r="E48" s="10"/>
      <c r="F48" s="10"/>
      <c r="G48" s="10"/>
      <c r="H48" s="10"/>
      <c r="I48" s="10"/>
      <c r="J48" s="11">
        <v>-276884.8</v>
      </c>
      <c r="K48" s="11"/>
      <c r="L48" s="11"/>
    </row>
    <row r="49" spans="1:12" ht="12.75" customHeight="1">
      <c r="A49" s="12" t="s">
        <v>1</v>
      </c>
      <c r="B49" s="12" t="s">
        <v>2</v>
      </c>
      <c r="C49" s="12" t="s">
        <v>30</v>
      </c>
      <c r="D49" s="12"/>
      <c r="E49" s="12" t="s">
        <v>31</v>
      </c>
      <c r="F49" s="12" t="s">
        <v>32</v>
      </c>
      <c r="G49" s="12" t="s">
        <v>33</v>
      </c>
      <c r="H49" s="12"/>
      <c r="I49" s="12"/>
      <c r="J49" s="12"/>
      <c r="K49" s="12"/>
      <c r="L49" s="12"/>
    </row>
    <row r="50" spans="1:12" ht="12.75" customHeight="1">
      <c r="A50" s="12"/>
      <c r="B50" s="13"/>
      <c r="C50" s="13"/>
      <c r="D50" s="13"/>
      <c r="E50" s="13"/>
      <c r="F50" s="13"/>
      <c r="G50" s="14" t="s">
        <v>34</v>
      </c>
      <c r="H50" s="14"/>
      <c r="I50" s="14"/>
      <c r="J50" s="13">
        <f>C51*0.15</f>
        <v>22898.936999999998</v>
      </c>
      <c r="K50" s="13"/>
      <c r="L50" s="13"/>
    </row>
    <row r="51" spans="1:12" ht="12.75" customHeight="1">
      <c r="A51" s="15" t="s">
        <v>35</v>
      </c>
      <c r="B51" s="13">
        <v>875.9</v>
      </c>
      <c r="C51" s="13">
        <v>152659.58</v>
      </c>
      <c r="D51" s="13"/>
      <c r="E51" s="13">
        <v>163536.69</v>
      </c>
      <c r="F51" s="13">
        <f>E51/C51*100</f>
        <v>107.12507528187882</v>
      </c>
      <c r="G51" s="14" t="s">
        <v>36</v>
      </c>
      <c r="H51" s="14"/>
      <c r="I51" s="14"/>
      <c r="J51" s="13">
        <v>12087.4</v>
      </c>
      <c r="K51" s="13"/>
      <c r="L51" s="13"/>
    </row>
    <row r="52" spans="1:12" ht="109.5" customHeight="1">
      <c r="A52" s="12"/>
      <c r="B52" s="13"/>
      <c r="C52" s="13"/>
      <c r="D52" s="13"/>
      <c r="E52" s="13"/>
      <c r="F52" s="13"/>
      <c r="G52" s="14" t="s">
        <v>37</v>
      </c>
      <c r="H52" s="14"/>
      <c r="I52" s="14"/>
      <c r="J52" s="13">
        <v>67723</v>
      </c>
      <c r="K52" s="13"/>
      <c r="L52" s="13"/>
    </row>
    <row r="53" spans="1:12" ht="12.75" customHeight="1">
      <c r="A53" s="12"/>
      <c r="B53" s="13"/>
      <c r="C53" s="13"/>
      <c r="D53" s="13"/>
      <c r="E53" s="13"/>
      <c r="F53" s="13"/>
      <c r="G53" s="16" t="s">
        <v>38</v>
      </c>
      <c r="H53" s="16"/>
      <c r="I53" s="16"/>
      <c r="J53" s="13">
        <f>E51*2.8%</f>
        <v>4579.027319999999</v>
      </c>
      <c r="K53" s="13"/>
      <c r="L53" s="13"/>
    </row>
    <row r="54" spans="1:12" ht="24.75" customHeight="1">
      <c r="A54" s="12" t="s">
        <v>39</v>
      </c>
      <c r="B54" s="13"/>
      <c r="C54" s="13">
        <f>C51</f>
        <v>152659.58</v>
      </c>
      <c r="D54" s="13"/>
      <c r="E54" s="13">
        <f>SUM(E50:E53)</f>
        <v>163536.69</v>
      </c>
      <c r="F54" s="13"/>
      <c r="G54" s="17" t="s">
        <v>40</v>
      </c>
      <c r="H54" s="17"/>
      <c r="I54" s="17"/>
      <c r="J54" s="13">
        <f>J47+J50+J51+J52+J53</f>
        <v>257689.16431999998</v>
      </c>
      <c r="K54" s="13"/>
      <c r="L54" s="13"/>
    </row>
    <row r="55" spans="1:12" ht="30" customHeight="1">
      <c r="A55" s="18" t="s">
        <v>41</v>
      </c>
      <c r="B55" s="18"/>
      <c r="C55" s="18"/>
      <c r="D55" s="18"/>
      <c r="E55" s="18"/>
      <c r="F55" s="18"/>
      <c r="G55" s="18"/>
      <c r="H55" s="18"/>
      <c r="I55" s="18"/>
      <c r="J55" s="13">
        <f>225642.7-J54</f>
        <v>-32046.46431999997</v>
      </c>
      <c r="K55" s="13"/>
      <c r="L55" s="13"/>
    </row>
    <row r="56" spans="1:10" ht="48" customHeight="1">
      <c r="A56" s="6" t="s">
        <v>42</v>
      </c>
      <c r="B56" s="6"/>
      <c r="C56" s="6"/>
      <c r="D56" s="6"/>
      <c r="E56" s="6"/>
      <c r="F56" s="6"/>
      <c r="G56" s="6"/>
      <c r="H56" s="6"/>
      <c r="I56" s="6"/>
      <c r="J56" s="19"/>
    </row>
    <row r="57" spans="1:2" ht="12.75">
      <c r="A57" s="20"/>
      <c r="B57" s="20"/>
    </row>
    <row r="58" ht="12.75">
      <c r="A58" s="20" t="s">
        <v>43</v>
      </c>
    </row>
    <row r="59" spans="1:3" ht="12.75">
      <c r="A59" s="20" t="s">
        <v>44</v>
      </c>
      <c r="C59" s="6"/>
    </row>
    <row r="61" ht="12.75">
      <c r="B61" t="s">
        <v>45</v>
      </c>
    </row>
    <row r="64" spans="1:10" ht="12.75" customHeight="1">
      <c r="A64" s="6"/>
      <c r="B64" s="6"/>
      <c r="C64" s="7" t="s">
        <v>46</v>
      </c>
      <c r="D64" s="7"/>
      <c r="E64" s="7"/>
      <c r="F64" s="7"/>
      <c r="G64" s="7"/>
      <c r="H64" s="7"/>
      <c r="I64" s="6"/>
      <c r="J64" s="6"/>
    </row>
    <row r="65" spans="1:10" ht="12.75">
      <c r="A65" s="6"/>
      <c r="B65" s="6"/>
      <c r="C65" s="7"/>
      <c r="D65" s="7"/>
      <c r="E65" s="7"/>
      <c r="F65" s="7"/>
      <c r="G65" s="7"/>
      <c r="H65" s="7"/>
      <c r="I65" s="6"/>
      <c r="J65" s="6"/>
    </row>
    <row r="66" spans="1:10" ht="12.75">
      <c r="A66" s="6"/>
      <c r="B66" s="6"/>
      <c r="C66" s="7"/>
      <c r="D66" s="7"/>
      <c r="E66" s="7"/>
      <c r="F66" s="7"/>
      <c r="G66" s="7"/>
      <c r="H66" s="7"/>
      <c r="I66" s="6"/>
      <c r="J66" s="6"/>
    </row>
    <row r="67" spans="1:10" ht="12.75">
      <c r="A67" s="6"/>
      <c r="B67" s="6"/>
      <c r="C67" s="6"/>
      <c r="D67" s="6"/>
      <c r="E67" s="6"/>
      <c r="F67" s="6"/>
      <c r="G67" s="6"/>
      <c r="H67" s="6"/>
      <c r="I67" s="6"/>
      <c r="J67" s="6"/>
    </row>
    <row r="68" spans="1:12" ht="12.75" customHeight="1">
      <c r="A68" s="8" t="s">
        <v>25</v>
      </c>
      <c r="B68" s="8"/>
      <c r="C68" s="8"/>
      <c r="D68" s="8"/>
      <c r="E68" s="8"/>
      <c r="F68" s="8"/>
      <c r="G68" s="8"/>
      <c r="H68" s="8"/>
      <c r="I68" s="8"/>
      <c r="J68" s="9">
        <v>70640</v>
      </c>
      <c r="K68" s="9"/>
      <c r="L68" s="9"/>
    </row>
    <row r="69" spans="1:12" ht="12.75" customHeight="1">
      <c r="A69" s="8" t="s">
        <v>26</v>
      </c>
      <c r="B69" s="8"/>
      <c r="C69" s="8"/>
      <c r="D69" s="8"/>
      <c r="E69" s="8"/>
      <c r="F69" s="8"/>
      <c r="G69" s="8"/>
      <c r="H69" s="8"/>
      <c r="I69" s="8"/>
      <c r="J69" s="9">
        <v>58830</v>
      </c>
      <c r="K69" s="9"/>
      <c r="L69" s="9"/>
    </row>
    <row r="70" spans="1:12" ht="12.75">
      <c r="A70" s="10" t="s">
        <v>27</v>
      </c>
      <c r="B70" s="10"/>
      <c r="C70" s="10"/>
      <c r="D70" s="10"/>
      <c r="E70" s="10"/>
      <c r="F70" s="10"/>
      <c r="G70" s="10"/>
      <c r="H70" s="10"/>
      <c r="I70" s="10"/>
      <c r="J70" s="21">
        <f>J69/J68*100</f>
        <v>83.28142695356739</v>
      </c>
      <c r="K70" s="21"/>
      <c r="L70" s="21"/>
    </row>
    <row r="71" spans="1:12" ht="12.75">
      <c r="A71" s="10" t="s">
        <v>28</v>
      </c>
      <c r="B71" s="10"/>
      <c r="C71" s="10"/>
      <c r="D71" s="10"/>
      <c r="E71" s="10"/>
      <c r="F71" s="10"/>
      <c r="G71" s="10"/>
      <c r="H71" s="10"/>
      <c r="I71" s="10"/>
      <c r="J71" s="11">
        <v>144150.6</v>
      </c>
      <c r="K71" s="11"/>
      <c r="L71" s="11"/>
    </row>
    <row r="72" spans="1:12" ht="12.75">
      <c r="A72" s="10" t="s">
        <v>29</v>
      </c>
      <c r="B72" s="10"/>
      <c r="C72" s="10"/>
      <c r="D72" s="10"/>
      <c r="E72" s="10"/>
      <c r="F72" s="10"/>
      <c r="G72" s="10"/>
      <c r="H72" s="10"/>
      <c r="I72" s="10"/>
      <c r="J72" s="11">
        <v>-317262.13</v>
      </c>
      <c r="K72" s="11"/>
      <c r="L72" s="11"/>
    </row>
    <row r="73" spans="1:12" ht="12.75" customHeight="1">
      <c r="A73" s="12" t="s">
        <v>1</v>
      </c>
      <c r="B73" s="12" t="s">
        <v>2</v>
      </c>
      <c r="C73" s="12" t="s">
        <v>30</v>
      </c>
      <c r="D73" s="12"/>
      <c r="E73" s="12" t="s">
        <v>31</v>
      </c>
      <c r="F73" s="12" t="s">
        <v>32</v>
      </c>
      <c r="G73" s="12" t="s">
        <v>33</v>
      </c>
      <c r="H73" s="12"/>
      <c r="I73" s="12"/>
      <c r="J73" s="12"/>
      <c r="K73" s="12"/>
      <c r="L73" s="12"/>
    </row>
    <row r="74" spans="1:12" ht="12.75" customHeight="1">
      <c r="A74" s="12"/>
      <c r="B74" s="13"/>
      <c r="C74" s="13"/>
      <c r="D74" s="13"/>
      <c r="E74" s="13"/>
      <c r="F74" s="13"/>
      <c r="G74" s="14" t="s">
        <v>34</v>
      </c>
      <c r="H74" s="14"/>
      <c r="I74" s="14"/>
      <c r="J74" s="13">
        <f>C75*0.15</f>
        <v>22421.988</v>
      </c>
      <c r="K74" s="13"/>
      <c r="L74" s="13"/>
    </row>
    <row r="75" spans="1:12" ht="12.75" customHeight="1">
      <c r="A75" s="15" t="s">
        <v>47</v>
      </c>
      <c r="B75" s="13">
        <v>839.5</v>
      </c>
      <c r="C75" s="13">
        <v>149479.92</v>
      </c>
      <c r="D75" s="13"/>
      <c r="E75" s="13">
        <v>171504.04</v>
      </c>
      <c r="F75" s="13">
        <f>E75/C75*100</f>
        <v>114.73383180831244</v>
      </c>
      <c r="G75" s="14" t="s">
        <v>36</v>
      </c>
      <c r="H75" s="14"/>
      <c r="I75" s="14"/>
      <c r="J75" s="13">
        <v>11585.1</v>
      </c>
      <c r="K75" s="13"/>
      <c r="L75" s="13"/>
    </row>
    <row r="76" spans="1:12" ht="12.75" customHeight="1">
      <c r="A76" s="12"/>
      <c r="B76" s="13"/>
      <c r="C76" s="13"/>
      <c r="D76" s="13"/>
      <c r="E76" s="13"/>
      <c r="F76" s="13"/>
      <c r="G76" s="14" t="s">
        <v>37</v>
      </c>
      <c r="H76" s="14"/>
      <c r="I76" s="14"/>
      <c r="J76" s="13">
        <v>62390.4</v>
      </c>
      <c r="K76" s="13"/>
      <c r="L76" s="13"/>
    </row>
    <row r="77" spans="1:12" ht="12.75" customHeight="1">
      <c r="A77" s="12"/>
      <c r="B77" s="13"/>
      <c r="C77" s="13"/>
      <c r="D77" s="13"/>
      <c r="E77" s="13"/>
      <c r="F77" s="13"/>
      <c r="G77" s="16" t="s">
        <v>38</v>
      </c>
      <c r="H77" s="16"/>
      <c r="I77" s="16"/>
      <c r="J77" s="13">
        <f>E75*2.8%</f>
        <v>4802.11312</v>
      </c>
      <c r="K77" s="13"/>
      <c r="L77" s="13"/>
    </row>
    <row r="78" spans="1:12" ht="12.75" customHeight="1">
      <c r="A78" s="12" t="s">
        <v>39</v>
      </c>
      <c r="B78" s="13"/>
      <c r="C78" s="13">
        <f>C75</f>
        <v>149479.92</v>
      </c>
      <c r="D78" s="13"/>
      <c r="E78" s="13">
        <f>SUM(E74:E77)</f>
        <v>171504.04</v>
      </c>
      <c r="F78" s="13"/>
      <c r="G78" s="17" t="s">
        <v>40</v>
      </c>
      <c r="H78" s="17"/>
      <c r="I78" s="17"/>
      <c r="J78" s="13">
        <f>J71+J74+J75+J76+J77</f>
        <v>245350.20112</v>
      </c>
      <c r="K78" s="13"/>
      <c r="L78" s="13"/>
    </row>
    <row r="79" spans="1:12" ht="12.75" customHeight="1">
      <c r="A79" s="18" t="s">
        <v>41</v>
      </c>
      <c r="B79" s="18"/>
      <c r="C79" s="18"/>
      <c r="D79" s="18"/>
      <c r="E79" s="18"/>
      <c r="F79" s="18"/>
      <c r="G79" s="18"/>
      <c r="H79" s="18"/>
      <c r="I79" s="18"/>
      <c r="J79" s="13">
        <f>230334-J78</f>
        <v>-15016.201120000012</v>
      </c>
      <c r="K79" s="13"/>
      <c r="L79" s="13"/>
    </row>
    <row r="80" spans="1:10" ht="12.75">
      <c r="A80" s="6" t="s">
        <v>42</v>
      </c>
      <c r="B80" s="6"/>
      <c r="C80" s="6"/>
      <c r="D80" s="6"/>
      <c r="E80" s="6"/>
      <c r="F80" s="6"/>
      <c r="G80" s="6"/>
      <c r="H80" s="6"/>
      <c r="I80" s="6"/>
      <c r="J80" s="19"/>
    </row>
    <row r="81" spans="1:2" ht="12.75">
      <c r="A81" s="20"/>
      <c r="B81" s="20"/>
    </row>
    <row r="82" ht="12.75">
      <c r="A82" s="20" t="s">
        <v>43</v>
      </c>
    </row>
    <row r="83" spans="1:3" ht="12.75">
      <c r="A83" s="20" t="s">
        <v>44</v>
      </c>
      <c r="C83" s="6"/>
    </row>
    <row r="85" ht="12.75">
      <c r="B85" t="s">
        <v>45</v>
      </c>
    </row>
  </sheetData>
  <sheetProtection selectLockedCells="1" selectUnlockedCells="1"/>
  <mergeCells count="60">
    <mergeCell ref="C40:H42"/>
    <mergeCell ref="A44:I44"/>
    <mergeCell ref="J44:L44"/>
    <mergeCell ref="A45:I45"/>
    <mergeCell ref="J45:L45"/>
    <mergeCell ref="A46:I46"/>
    <mergeCell ref="J46:L46"/>
    <mergeCell ref="A47:I47"/>
    <mergeCell ref="J47:L47"/>
    <mergeCell ref="A48:I48"/>
    <mergeCell ref="J48:L48"/>
    <mergeCell ref="C49:D49"/>
    <mergeCell ref="G49:L49"/>
    <mergeCell ref="C50:D50"/>
    <mergeCell ref="G50:I50"/>
    <mergeCell ref="J50:L50"/>
    <mergeCell ref="C51:D51"/>
    <mergeCell ref="G51:I51"/>
    <mergeCell ref="J51:L51"/>
    <mergeCell ref="C52:D52"/>
    <mergeCell ref="G52:I52"/>
    <mergeCell ref="J52:L52"/>
    <mergeCell ref="C53:D53"/>
    <mergeCell ref="G53:I53"/>
    <mergeCell ref="J53:L53"/>
    <mergeCell ref="C54:D54"/>
    <mergeCell ref="G54:I54"/>
    <mergeCell ref="J54:L54"/>
    <mergeCell ref="A55:I55"/>
    <mergeCell ref="J55:L55"/>
    <mergeCell ref="C64:H66"/>
    <mergeCell ref="A68:I68"/>
    <mergeCell ref="J68:L68"/>
    <mergeCell ref="A69:I69"/>
    <mergeCell ref="J69:L69"/>
    <mergeCell ref="A70:I70"/>
    <mergeCell ref="J70:L70"/>
    <mergeCell ref="A71:I71"/>
    <mergeCell ref="J71:L71"/>
    <mergeCell ref="A72:I72"/>
    <mergeCell ref="J72:L72"/>
    <mergeCell ref="C73:D73"/>
    <mergeCell ref="G73:L73"/>
    <mergeCell ref="C74:D74"/>
    <mergeCell ref="G74:I74"/>
    <mergeCell ref="J74:L74"/>
    <mergeCell ref="C75:D75"/>
    <mergeCell ref="G75:I75"/>
    <mergeCell ref="J75:L75"/>
    <mergeCell ref="C76:D76"/>
    <mergeCell ref="G76:I76"/>
    <mergeCell ref="J76:L76"/>
    <mergeCell ref="C77:D77"/>
    <mergeCell ref="G77:I77"/>
    <mergeCell ref="J77:L77"/>
    <mergeCell ref="C78:D78"/>
    <mergeCell ref="G78:I78"/>
    <mergeCell ref="J78:L78"/>
    <mergeCell ref="A79:I79"/>
    <mergeCell ref="J79:L7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66"/>
  <sheetViews>
    <sheetView workbookViewId="0" topLeftCell="A130">
      <pane xSplit="71" topLeftCell="K130" activePane="topLeft" state="split"/>
      <selection pane="topLeft" activeCell="L152" sqref="L152"/>
      <selection pane="topRight" activeCell="K130" sqref="K130"/>
    </sheetView>
  </sheetViews>
  <sheetFormatPr defaultColWidth="9.00390625" defaultRowHeight="12.75"/>
  <cols>
    <col min="4" max="5" width="10.00390625" style="0" customWidth="1"/>
    <col min="9" max="9" width="15.625" style="0" customWidth="1"/>
    <col min="10" max="10" width="18.75390625" style="0" customWidth="1"/>
  </cols>
  <sheetData>
    <row r="2" spans="2:6" ht="12.75">
      <c r="B2" s="22"/>
      <c r="C2" s="22" t="s">
        <v>48</v>
      </c>
      <c r="D2" s="22"/>
      <c r="E2" s="22"/>
      <c r="F2" s="22"/>
    </row>
    <row r="3" spans="2:6" ht="12.75">
      <c r="B3" s="22"/>
      <c r="C3" s="22" t="s">
        <v>11</v>
      </c>
      <c r="D3" s="22"/>
      <c r="E3" s="22"/>
      <c r="F3" s="22"/>
    </row>
    <row r="4" ht="12.75">
      <c r="H4" t="s">
        <v>49</v>
      </c>
    </row>
    <row r="5" spans="1:10" ht="84.75" customHeight="1">
      <c r="A5" s="1" t="s">
        <v>1</v>
      </c>
      <c r="B5" s="1" t="s">
        <v>2</v>
      </c>
      <c r="C5" s="1" t="s">
        <v>50</v>
      </c>
      <c r="D5" s="1" t="s">
        <v>51</v>
      </c>
      <c r="E5" s="1" t="s">
        <v>52</v>
      </c>
      <c r="F5" s="1" t="s">
        <v>53</v>
      </c>
      <c r="G5" s="1" t="s">
        <v>54</v>
      </c>
      <c r="H5" s="1"/>
      <c r="I5" s="1"/>
      <c r="J5" s="1"/>
    </row>
    <row r="6" spans="1:10" ht="12.75" customHeight="1">
      <c r="A6" s="1"/>
      <c r="B6" s="1"/>
      <c r="C6" s="1"/>
      <c r="D6" s="1"/>
      <c r="E6" s="1"/>
      <c r="F6" s="1"/>
      <c r="G6" s="23"/>
      <c r="H6" s="23"/>
      <c r="I6" s="23"/>
      <c r="J6" s="24" t="s">
        <v>55</v>
      </c>
    </row>
    <row r="7" spans="1:10" ht="13.5" customHeight="1">
      <c r="A7" s="1" t="s">
        <v>56</v>
      </c>
      <c r="B7" s="2">
        <v>380.9</v>
      </c>
      <c r="C7" s="2">
        <v>4379.3</v>
      </c>
      <c r="D7" s="2">
        <v>33632.32</v>
      </c>
      <c r="E7" s="2">
        <v>34293.16</v>
      </c>
      <c r="F7" s="2"/>
      <c r="G7" s="25" t="s">
        <v>34</v>
      </c>
      <c r="H7" s="25"/>
      <c r="I7" s="25"/>
      <c r="J7" s="2">
        <f>D7*13.3%</f>
        <v>4473.09856</v>
      </c>
    </row>
    <row r="8" spans="1:10" ht="13.5" customHeight="1">
      <c r="A8" s="1"/>
      <c r="B8" s="2"/>
      <c r="C8" s="2"/>
      <c r="D8" s="2"/>
      <c r="E8" s="2"/>
      <c r="F8" s="2"/>
      <c r="G8" s="25" t="s">
        <v>36</v>
      </c>
      <c r="H8" s="25"/>
      <c r="I8" s="25"/>
      <c r="J8" s="2">
        <f>12*0.56*B7</f>
        <v>2559.648</v>
      </c>
    </row>
    <row r="9" spans="1:10" ht="13.5" customHeight="1">
      <c r="A9" s="3"/>
      <c r="B9" s="4"/>
      <c r="C9" s="2"/>
      <c r="D9" s="5"/>
      <c r="E9" s="5"/>
      <c r="F9" s="5"/>
      <c r="G9" s="25" t="s">
        <v>57</v>
      </c>
      <c r="H9" s="25"/>
      <c r="I9" s="25"/>
      <c r="J9" s="2">
        <v>2163.4</v>
      </c>
    </row>
    <row r="10" spans="1:10" ht="13.5" customHeight="1">
      <c r="A10" s="3"/>
      <c r="B10" s="4"/>
      <c r="C10" s="2"/>
      <c r="D10" s="5"/>
      <c r="E10" s="5"/>
      <c r="F10" s="5"/>
      <c r="G10" s="25" t="s">
        <v>58</v>
      </c>
      <c r="H10" s="25"/>
      <c r="I10" s="25"/>
      <c r="J10" s="2">
        <v>21764.7</v>
      </c>
    </row>
    <row r="11" spans="1:10" ht="24.75" customHeight="1">
      <c r="A11" s="3"/>
      <c r="B11" s="4"/>
      <c r="C11" s="2"/>
      <c r="D11" s="5"/>
      <c r="E11" s="5"/>
      <c r="F11" s="5"/>
      <c r="G11" s="25" t="s">
        <v>59</v>
      </c>
      <c r="H11" s="25"/>
      <c r="I11" s="25"/>
      <c r="J11" s="2">
        <v>6366.8</v>
      </c>
    </row>
    <row r="12" spans="1:10" ht="24.75" customHeight="1">
      <c r="A12" s="3"/>
      <c r="B12" s="4"/>
      <c r="C12" s="2"/>
      <c r="D12" s="5"/>
      <c r="E12" s="5"/>
      <c r="F12" s="5"/>
      <c r="G12" s="23" t="s">
        <v>38</v>
      </c>
      <c r="H12" s="23"/>
      <c r="I12" s="23"/>
      <c r="J12" s="2">
        <v>1345.5</v>
      </c>
    </row>
    <row r="13" spans="1:10" ht="13.5" customHeight="1">
      <c r="A13" s="3" t="s">
        <v>39</v>
      </c>
      <c r="B13" s="4"/>
      <c r="C13" s="2"/>
      <c r="D13" s="5">
        <f>SUM(D7:D12)</f>
        <v>33632.32</v>
      </c>
      <c r="E13" s="5">
        <f>SUM(E7:E12)</f>
        <v>34293.16</v>
      </c>
      <c r="F13" s="5">
        <f>C7+D13-E13</f>
        <v>3718.459999999999</v>
      </c>
      <c r="G13" s="25" t="s">
        <v>40</v>
      </c>
      <c r="H13" s="25"/>
      <c r="I13" s="25"/>
      <c r="J13" s="2">
        <f>SUM(J7:J12)</f>
        <v>38673.14656</v>
      </c>
    </row>
    <row r="18" ht="12.75">
      <c r="A18" t="s">
        <v>60</v>
      </c>
    </row>
    <row r="19" ht="12.75">
      <c r="A19" t="s">
        <v>61</v>
      </c>
    </row>
    <row r="23" ht="12.75">
      <c r="A23" t="s">
        <v>62</v>
      </c>
    </row>
    <row r="24" spans="2:6" ht="12.75">
      <c r="B24" s="22"/>
      <c r="C24" s="22" t="s">
        <v>48</v>
      </c>
      <c r="D24" s="22"/>
      <c r="E24" s="22"/>
      <c r="F24" s="22"/>
    </row>
    <row r="25" spans="2:6" ht="12.75">
      <c r="B25" s="22"/>
      <c r="C25" s="22" t="s">
        <v>12</v>
      </c>
      <c r="D25" s="22"/>
      <c r="E25" s="22"/>
      <c r="F25" s="22"/>
    </row>
    <row r="27" spans="1:10" ht="84.75" customHeight="1">
      <c r="A27" s="1" t="s">
        <v>1</v>
      </c>
      <c r="B27" s="1" t="s">
        <v>2</v>
      </c>
      <c r="C27" s="1" t="s">
        <v>50</v>
      </c>
      <c r="D27" s="1" t="s">
        <v>51</v>
      </c>
      <c r="E27" s="1" t="s">
        <v>52</v>
      </c>
      <c r="F27" s="26" t="s">
        <v>53</v>
      </c>
      <c r="G27" s="1" t="s">
        <v>54</v>
      </c>
      <c r="H27" s="1"/>
      <c r="I27" s="1"/>
      <c r="J27" s="1"/>
    </row>
    <row r="28" spans="1:10" ht="12.75" customHeight="1">
      <c r="A28" s="1"/>
      <c r="B28" s="1"/>
      <c r="C28" s="1"/>
      <c r="D28" s="1"/>
      <c r="E28" s="1"/>
      <c r="F28" s="1"/>
      <c r="G28" s="27"/>
      <c r="H28" s="27"/>
      <c r="I28" s="27"/>
      <c r="J28" s="28" t="s">
        <v>55</v>
      </c>
    </row>
    <row r="29" spans="1:10" ht="13.5" customHeight="1">
      <c r="A29" s="1" t="s">
        <v>63</v>
      </c>
      <c r="B29" s="2">
        <v>370.8</v>
      </c>
      <c r="C29" s="2">
        <v>3100.6</v>
      </c>
      <c r="D29" s="2">
        <v>32171.64</v>
      </c>
      <c r="E29" s="2">
        <v>30128.28</v>
      </c>
      <c r="F29" s="2"/>
      <c r="G29" s="25" t="s">
        <v>34</v>
      </c>
      <c r="H29" s="25"/>
      <c r="I29" s="25"/>
      <c r="J29" s="2">
        <f>D29*13.3%</f>
        <v>4278.82812</v>
      </c>
    </row>
    <row r="30" spans="1:10" ht="13.5" customHeight="1">
      <c r="A30" s="1"/>
      <c r="B30" s="2"/>
      <c r="C30" s="2"/>
      <c r="D30" s="2"/>
      <c r="E30" s="2"/>
      <c r="F30" s="2"/>
      <c r="G30" s="25" t="s">
        <v>36</v>
      </c>
      <c r="H30" s="25"/>
      <c r="I30" s="25"/>
      <c r="J30" s="2">
        <f>12*0.56*B29</f>
        <v>2491.7760000000003</v>
      </c>
    </row>
    <row r="31" spans="1:10" ht="13.5" customHeight="1">
      <c r="A31" s="3"/>
      <c r="B31" s="4"/>
      <c r="C31" s="2"/>
      <c r="D31" s="5"/>
      <c r="E31" s="5"/>
      <c r="F31" s="5"/>
      <c r="G31" s="25" t="s">
        <v>57</v>
      </c>
      <c r="H31" s="25"/>
      <c r="I31" s="25"/>
      <c r="J31" s="2">
        <v>4332.9</v>
      </c>
    </row>
    <row r="32" spans="1:10" ht="13.5" customHeight="1">
      <c r="A32" s="3"/>
      <c r="B32" s="4"/>
      <c r="C32" s="2"/>
      <c r="D32" s="5"/>
      <c r="E32" s="5"/>
      <c r="F32" s="5"/>
      <c r="G32" s="25" t="s">
        <v>58</v>
      </c>
      <c r="H32" s="25"/>
      <c r="I32" s="25"/>
      <c r="J32" s="2">
        <v>21764.7</v>
      </c>
    </row>
    <row r="33" spans="1:10" ht="24.75" customHeight="1">
      <c r="A33" s="3"/>
      <c r="B33" s="4"/>
      <c r="C33" s="2"/>
      <c r="D33" s="5"/>
      <c r="E33" s="5"/>
      <c r="F33" s="5"/>
      <c r="G33" s="25" t="s">
        <v>59</v>
      </c>
      <c r="H33" s="25"/>
      <c r="I33" s="25"/>
      <c r="J33" s="2">
        <v>4160.82</v>
      </c>
    </row>
    <row r="34" spans="1:10" ht="24.75" customHeight="1">
      <c r="A34" s="3"/>
      <c r="B34" s="4"/>
      <c r="C34" s="2"/>
      <c r="D34" s="5"/>
      <c r="E34" s="5"/>
      <c r="F34" s="5"/>
      <c r="G34" s="23" t="s">
        <v>38</v>
      </c>
      <c r="H34" s="23"/>
      <c r="I34" s="23"/>
      <c r="J34" s="2">
        <v>1118.3</v>
      </c>
    </row>
    <row r="35" spans="1:10" ht="13.5" customHeight="1">
      <c r="A35" s="3" t="s">
        <v>39</v>
      </c>
      <c r="B35" s="4"/>
      <c r="C35" s="2"/>
      <c r="D35" s="5">
        <f>SUM(D29:D34)</f>
        <v>32171.64</v>
      </c>
      <c r="E35" s="5">
        <f>SUM(E29:E34)</f>
        <v>30128.28</v>
      </c>
      <c r="F35" s="29">
        <f>C29+D35-E35</f>
        <v>5143.959999999999</v>
      </c>
      <c r="G35" s="25" t="s">
        <v>40</v>
      </c>
      <c r="H35" s="25"/>
      <c r="I35" s="25"/>
      <c r="J35" s="2">
        <f>SUM(J29:J34)</f>
        <v>38147.32412</v>
      </c>
    </row>
    <row r="40" ht="12.75">
      <c r="A40" t="s">
        <v>60</v>
      </c>
    </row>
    <row r="41" ht="12.75">
      <c r="A41" t="s">
        <v>64</v>
      </c>
    </row>
    <row r="44" ht="12.75">
      <c r="A44" t="s">
        <v>62</v>
      </c>
    </row>
    <row r="49" spans="2:6" ht="12.75">
      <c r="B49" s="22"/>
      <c r="C49" s="22" t="s">
        <v>48</v>
      </c>
      <c r="D49" s="22"/>
      <c r="E49" s="22"/>
      <c r="F49" s="22"/>
    </row>
    <row r="50" spans="2:6" ht="12.75">
      <c r="B50" s="22"/>
      <c r="C50" s="22" t="s">
        <v>11</v>
      </c>
      <c r="D50" s="22"/>
      <c r="E50" s="22"/>
      <c r="F50" s="22"/>
    </row>
    <row r="51" ht="12.75">
      <c r="H51" t="s">
        <v>49</v>
      </c>
    </row>
    <row r="52" spans="1:10" ht="84.75" customHeight="1">
      <c r="A52" s="1" t="s">
        <v>1</v>
      </c>
      <c r="B52" s="1" t="s">
        <v>2</v>
      </c>
      <c r="C52" s="1" t="s">
        <v>65</v>
      </c>
      <c r="D52" s="1" t="s">
        <v>66</v>
      </c>
      <c r="E52" s="1" t="s">
        <v>67</v>
      </c>
      <c r="F52" s="1" t="s">
        <v>68</v>
      </c>
      <c r="G52" s="1" t="s">
        <v>54</v>
      </c>
      <c r="H52" s="1"/>
      <c r="I52" s="1"/>
      <c r="J52" s="1"/>
    </row>
    <row r="53" spans="1:10" ht="12.75" customHeight="1">
      <c r="A53" s="1"/>
      <c r="B53" s="1"/>
      <c r="C53" s="1"/>
      <c r="D53" s="1"/>
      <c r="E53" s="1"/>
      <c r="F53" s="1"/>
      <c r="G53" s="23"/>
      <c r="H53" s="23"/>
      <c r="I53" s="23"/>
      <c r="J53" s="24" t="s">
        <v>69</v>
      </c>
    </row>
    <row r="54" spans="1:10" ht="13.5" customHeight="1">
      <c r="A54" s="1" t="s">
        <v>56</v>
      </c>
      <c r="B54" s="2">
        <v>380.9</v>
      </c>
      <c r="C54" s="2">
        <v>3718.5</v>
      </c>
      <c r="D54" s="2">
        <v>9749.34</v>
      </c>
      <c r="E54" s="2">
        <v>9198.39</v>
      </c>
      <c r="F54" s="2"/>
      <c r="G54" s="25" t="s">
        <v>34</v>
      </c>
      <c r="H54" s="25"/>
      <c r="I54" s="25"/>
      <c r="J54" s="2">
        <f>D54*13.3%</f>
        <v>1296.6622200000002</v>
      </c>
    </row>
    <row r="55" spans="1:10" ht="13.5" customHeight="1">
      <c r="A55" s="1"/>
      <c r="B55" s="2"/>
      <c r="C55" s="2"/>
      <c r="D55" s="2"/>
      <c r="E55" s="2"/>
      <c r="F55" s="2"/>
      <c r="G55" s="25" t="s">
        <v>36</v>
      </c>
      <c r="H55" s="25"/>
      <c r="I55" s="25"/>
      <c r="J55" s="2">
        <f>3*0.66*B54</f>
        <v>754.1819999999999</v>
      </c>
    </row>
    <row r="56" spans="1:10" ht="13.5" customHeight="1">
      <c r="A56" s="3"/>
      <c r="B56" s="4"/>
      <c r="C56" s="2"/>
      <c r="D56" s="5"/>
      <c r="E56" s="5"/>
      <c r="F56" s="5"/>
      <c r="G56" s="25" t="s">
        <v>57</v>
      </c>
      <c r="H56" s="25"/>
      <c r="I56" s="25"/>
      <c r="J56" s="2">
        <v>848.1</v>
      </c>
    </row>
    <row r="57" spans="1:10" ht="13.5" customHeight="1">
      <c r="A57" s="3"/>
      <c r="B57" s="4"/>
      <c r="C57" s="2"/>
      <c r="D57" s="5"/>
      <c r="E57" s="5"/>
      <c r="F57" s="5"/>
      <c r="G57" s="25" t="s">
        <v>58</v>
      </c>
      <c r="H57" s="25"/>
      <c r="I57" s="25"/>
      <c r="J57" s="2">
        <v>5992.6</v>
      </c>
    </row>
    <row r="58" spans="1:10" ht="24.75" customHeight="1">
      <c r="A58" s="3"/>
      <c r="B58" s="4"/>
      <c r="C58" s="2"/>
      <c r="D58" s="5"/>
      <c r="E58" s="5"/>
      <c r="F58" s="5"/>
      <c r="G58" s="25" t="s">
        <v>59</v>
      </c>
      <c r="H58" s="25"/>
      <c r="I58" s="25"/>
      <c r="J58" s="2">
        <v>1299.55</v>
      </c>
    </row>
    <row r="59" spans="1:10" ht="24.75" customHeight="1">
      <c r="A59" s="3"/>
      <c r="B59" s="4"/>
      <c r="C59" s="2"/>
      <c r="D59" s="5"/>
      <c r="E59" s="5"/>
      <c r="F59" s="5"/>
      <c r="G59" s="23" t="s">
        <v>38</v>
      </c>
      <c r="H59" s="23"/>
      <c r="I59" s="23"/>
      <c r="J59" s="2">
        <f>E61*2.8%</f>
        <v>257.55492</v>
      </c>
    </row>
    <row r="60" spans="1:10" ht="26.25" customHeight="1">
      <c r="A60" s="3"/>
      <c r="B60" s="4"/>
      <c r="C60" s="2"/>
      <c r="D60" s="5"/>
      <c r="E60" s="5"/>
      <c r="F60" s="5"/>
      <c r="G60" s="23" t="s">
        <v>70</v>
      </c>
      <c r="H60" s="23"/>
      <c r="I60" s="23"/>
      <c r="J60" s="2">
        <v>5573.6</v>
      </c>
    </row>
    <row r="61" spans="1:10" ht="13.5" customHeight="1">
      <c r="A61" s="3" t="s">
        <v>39</v>
      </c>
      <c r="B61" s="4"/>
      <c r="C61" s="2"/>
      <c r="D61" s="5">
        <f>SUM(D54:D59)</f>
        <v>9749.34</v>
      </c>
      <c r="E61" s="5">
        <f>SUM(E54:E59)</f>
        <v>9198.39</v>
      </c>
      <c r="F61" s="5">
        <f>C54+D61-E61</f>
        <v>4269.450000000001</v>
      </c>
      <c r="G61" s="25" t="s">
        <v>40</v>
      </c>
      <c r="H61" s="25"/>
      <c r="I61" s="25"/>
      <c r="J61" s="2">
        <f>SUM(J54:J60)</f>
        <v>16022.249140000002</v>
      </c>
    </row>
    <row r="71" ht="12.75">
      <c r="A71" t="s">
        <v>62</v>
      </c>
    </row>
    <row r="72" spans="2:6" ht="12.75">
      <c r="B72" s="22"/>
      <c r="C72" s="22" t="s">
        <v>48</v>
      </c>
      <c r="D72" s="22"/>
      <c r="E72" s="22"/>
      <c r="F72" s="22"/>
    </row>
    <row r="73" spans="2:6" ht="12.75">
      <c r="B73" s="22"/>
      <c r="C73" s="22" t="s">
        <v>12</v>
      </c>
      <c r="D73" s="22"/>
      <c r="E73" s="22"/>
      <c r="F73" s="22"/>
    </row>
    <row r="75" spans="1:10" ht="96.75" customHeight="1">
      <c r="A75" s="1" t="s">
        <v>1</v>
      </c>
      <c r="B75" s="1" t="s">
        <v>2</v>
      </c>
      <c r="C75" s="1" t="s">
        <v>65</v>
      </c>
      <c r="D75" s="1" t="s">
        <v>71</v>
      </c>
      <c r="E75" s="1" t="s">
        <v>72</v>
      </c>
      <c r="F75" s="26" t="s">
        <v>68</v>
      </c>
      <c r="G75" s="1" t="s">
        <v>54</v>
      </c>
      <c r="H75" s="1"/>
      <c r="I75" s="1"/>
      <c r="J75" s="1"/>
    </row>
    <row r="76" spans="1:10" ht="12.75" customHeight="1">
      <c r="A76" s="1"/>
      <c r="B76" s="1"/>
      <c r="C76" s="1"/>
      <c r="D76" s="1"/>
      <c r="E76" s="1"/>
      <c r="F76" s="26"/>
      <c r="G76" s="23"/>
      <c r="H76" s="23"/>
      <c r="I76" s="23"/>
      <c r="J76" s="24" t="s">
        <v>73</v>
      </c>
    </row>
    <row r="77" spans="1:10" ht="13.5" customHeight="1">
      <c r="A77" s="1" t="s">
        <v>63</v>
      </c>
      <c r="B77" s="2">
        <v>370.8</v>
      </c>
      <c r="C77" s="2">
        <v>5143.96</v>
      </c>
      <c r="D77" s="2">
        <v>9993.45</v>
      </c>
      <c r="E77" s="2">
        <v>8410.46</v>
      </c>
      <c r="F77" s="30"/>
      <c r="G77" s="25" t="s">
        <v>34</v>
      </c>
      <c r="H77" s="25"/>
      <c r="I77" s="25"/>
      <c r="J77" s="2">
        <f>D77*13.3%</f>
        <v>1329.12885</v>
      </c>
    </row>
    <row r="78" spans="1:10" ht="13.5" customHeight="1">
      <c r="A78" s="1"/>
      <c r="B78" s="2"/>
      <c r="C78" s="2"/>
      <c r="D78" s="2"/>
      <c r="E78" s="2"/>
      <c r="F78" s="30"/>
      <c r="G78" s="25" t="s">
        <v>36</v>
      </c>
      <c r="H78" s="25"/>
      <c r="I78" s="25"/>
      <c r="J78" s="2">
        <f>3*0.66*B77</f>
        <v>734.184</v>
      </c>
    </row>
    <row r="79" spans="1:10" ht="13.5" customHeight="1">
      <c r="A79" s="3"/>
      <c r="B79" s="4"/>
      <c r="C79" s="2"/>
      <c r="D79" s="5"/>
      <c r="E79" s="5"/>
      <c r="F79" s="31"/>
      <c r="G79" s="25" t="s">
        <v>57</v>
      </c>
      <c r="H79" s="25"/>
      <c r="I79" s="25"/>
      <c r="J79" s="2">
        <v>1696.2</v>
      </c>
    </row>
    <row r="80" spans="1:10" ht="13.5" customHeight="1">
      <c r="A80" s="3"/>
      <c r="B80" s="4"/>
      <c r="C80" s="2"/>
      <c r="D80" s="5"/>
      <c r="E80" s="5"/>
      <c r="F80" s="31"/>
      <c r="G80" s="25" t="s">
        <v>58</v>
      </c>
      <c r="H80" s="25"/>
      <c r="I80" s="25"/>
      <c r="J80" s="2">
        <v>5992.6</v>
      </c>
    </row>
    <row r="81" spans="1:10" ht="24.75" customHeight="1">
      <c r="A81" s="3"/>
      <c r="B81" s="4"/>
      <c r="C81" s="2"/>
      <c r="D81" s="5"/>
      <c r="E81" s="5"/>
      <c r="F81" s="31"/>
      <c r="G81" s="25" t="s">
        <v>59</v>
      </c>
      <c r="H81" s="25"/>
      <c r="I81" s="25"/>
      <c r="J81" s="2">
        <v>1335</v>
      </c>
    </row>
    <row r="82" spans="1:10" ht="24.75" customHeight="1">
      <c r="A82" s="3"/>
      <c r="B82" s="4"/>
      <c r="C82" s="2"/>
      <c r="D82" s="5"/>
      <c r="E82" s="5"/>
      <c r="F82" s="31"/>
      <c r="G82" s="23" t="s">
        <v>38</v>
      </c>
      <c r="H82" s="23"/>
      <c r="I82" s="23"/>
      <c r="J82" s="2">
        <f>E77*2.8%</f>
        <v>235.49287999999996</v>
      </c>
    </row>
    <row r="83" spans="1:10" ht="34.5" customHeight="1">
      <c r="A83" s="3"/>
      <c r="B83" s="4"/>
      <c r="C83" s="2"/>
      <c r="D83" s="5"/>
      <c r="E83" s="5"/>
      <c r="F83" s="31"/>
      <c r="G83" s="23" t="s">
        <v>70</v>
      </c>
      <c r="H83" s="23"/>
      <c r="I83" s="23"/>
      <c r="J83" s="2">
        <v>10558.3</v>
      </c>
    </row>
    <row r="84" spans="1:10" ht="13.5" customHeight="1">
      <c r="A84" s="3" t="s">
        <v>39</v>
      </c>
      <c r="B84" s="4"/>
      <c r="C84" s="2"/>
      <c r="D84" s="5">
        <f>SUM(D77:D82)</f>
        <v>9993.45</v>
      </c>
      <c r="E84" s="5">
        <f>SUM(E77:E82)</f>
        <v>8410.46</v>
      </c>
      <c r="F84" s="32">
        <f>C77+D84-E84</f>
        <v>6726.950000000001</v>
      </c>
      <c r="G84" s="25" t="s">
        <v>40</v>
      </c>
      <c r="H84" s="25"/>
      <c r="I84" s="25"/>
      <c r="J84" s="2">
        <f>SUM(J77:J83)</f>
        <v>21880.90573</v>
      </c>
    </row>
    <row r="89" ht="12.75">
      <c r="A89" t="s">
        <v>60</v>
      </c>
    </row>
    <row r="90" ht="12.75">
      <c r="A90" t="s">
        <v>64</v>
      </c>
    </row>
    <row r="93" ht="12.75">
      <c r="A93" t="s">
        <v>62</v>
      </c>
    </row>
    <row r="99" spans="2:6" ht="12.75">
      <c r="B99" s="22"/>
      <c r="C99" s="22" t="s">
        <v>48</v>
      </c>
      <c r="D99" s="22"/>
      <c r="E99" s="22"/>
      <c r="F99" s="22"/>
    </row>
    <row r="100" spans="2:6" ht="12.75">
      <c r="B100" s="22"/>
      <c r="C100" s="22" t="s">
        <v>11</v>
      </c>
      <c r="D100" s="22"/>
      <c r="E100" s="22"/>
      <c r="F100" s="22"/>
    </row>
    <row r="101" ht="12.75">
      <c r="H101" t="s">
        <v>49</v>
      </c>
    </row>
    <row r="102" spans="1:10" ht="108.75" customHeight="1">
      <c r="A102" s="1" t="s">
        <v>1</v>
      </c>
      <c r="B102" s="1" t="s">
        <v>2</v>
      </c>
      <c r="C102" s="1" t="s">
        <v>65</v>
      </c>
      <c r="D102" s="1" t="s">
        <v>74</v>
      </c>
      <c r="E102" s="1" t="s">
        <v>75</v>
      </c>
      <c r="F102" s="1" t="s">
        <v>76</v>
      </c>
      <c r="G102" s="1" t="s">
        <v>54</v>
      </c>
      <c r="H102" s="1"/>
      <c r="I102" s="1"/>
      <c r="J102" s="1"/>
    </row>
    <row r="103" spans="1:10" ht="12.75">
      <c r="A103" s="1"/>
      <c r="B103" s="1"/>
      <c r="C103" s="1"/>
      <c r="D103" s="1"/>
      <c r="E103" s="1"/>
      <c r="F103" s="1"/>
      <c r="G103" s="23"/>
      <c r="H103" s="23"/>
      <c r="I103" s="23"/>
      <c r="J103" s="24" t="s">
        <v>77</v>
      </c>
    </row>
    <row r="104" spans="1:10" ht="13.5" customHeight="1">
      <c r="A104" s="1" t="s">
        <v>56</v>
      </c>
      <c r="B104" s="2">
        <v>380.9</v>
      </c>
      <c r="C104" s="2">
        <v>3718.5</v>
      </c>
      <c r="D104" s="2">
        <v>19986.9</v>
      </c>
      <c r="E104" s="2">
        <v>19920.53</v>
      </c>
      <c r="F104" s="2"/>
      <c r="G104" s="25" t="s">
        <v>34</v>
      </c>
      <c r="H104" s="25"/>
      <c r="I104" s="25"/>
      <c r="J104" s="2">
        <f>D104*13.3%</f>
        <v>2658.2577</v>
      </c>
    </row>
    <row r="105" spans="1:10" ht="13.5" customHeight="1">
      <c r="A105" s="1"/>
      <c r="B105" s="2"/>
      <c r="C105" s="2"/>
      <c r="D105" s="2"/>
      <c r="E105" s="2"/>
      <c r="F105" s="2"/>
      <c r="G105" s="25" t="s">
        <v>36</v>
      </c>
      <c r="H105" s="25"/>
      <c r="I105" s="25"/>
      <c r="J105" s="2">
        <f>6*0.66*B104</f>
        <v>1508.3639999999998</v>
      </c>
    </row>
    <row r="106" spans="1:10" ht="13.5" customHeight="1">
      <c r="A106" s="3"/>
      <c r="B106" s="4"/>
      <c r="C106" s="2"/>
      <c r="D106" s="5"/>
      <c r="E106" s="5"/>
      <c r="F106" s="5"/>
      <c r="G106" s="25" t="s">
        <v>57</v>
      </c>
      <c r="H106" s="25"/>
      <c r="I106" s="25"/>
      <c r="J106" s="2">
        <v>1367.3</v>
      </c>
    </row>
    <row r="107" spans="1:10" ht="13.5" customHeight="1">
      <c r="A107" s="3"/>
      <c r="B107" s="4"/>
      <c r="C107" s="2"/>
      <c r="D107" s="5"/>
      <c r="E107" s="5"/>
      <c r="F107" s="5"/>
      <c r="G107" s="25" t="s">
        <v>58</v>
      </c>
      <c r="H107" s="25"/>
      <c r="I107" s="25"/>
      <c r="J107" s="2">
        <v>11985</v>
      </c>
    </row>
    <row r="108" spans="1:10" ht="24.75" customHeight="1">
      <c r="A108" s="3"/>
      <c r="B108" s="4"/>
      <c r="C108" s="2"/>
      <c r="D108" s="5"/>
      <c r="E108" s="5"/>
      <c r="F108" s="5"/>
      <c r="G108" s="25" t="s">
        <v>59</v>
      </c>
      <c r="H108" s="25"/>
      <c r="I108" s="25"/>
      <c r="J108" s="2">
        <v>3035.7</v>
      </c>
    </row>
    <row r="109" spans="1:10" ht="24.75" customHeight="1">
      <c r="A109" s="3"/>
      <c r="B109" s="4"/>
      <c r="C109" s="2"/>
      <c r="D109" s="5"/>
      <c r="E109" s="5"/>
      <c r="F109" s="5"/>
      <c r="G109" s="23" t="s">
        <v>38</v>
      </c>
      <c r="H109" s="23"/>
      <c r="I109" s="23"/>
      <c r="J109" s="2">
        <f>E110*2.8%</f>
        <v>557.7748399999999</v>
      </c>
    </row>
    <row r="110" spans="1:10" ht="13.5" customHeight="1">
      <c r="A110" s="3" t="s">
        <v>39</v>
      </c>
      <c r="B110" s="4"/>
      <c r="C110" s="2"/>
      <c r="D110" s="5">
        <f>SUM(D104:D109)</f>
        <v>19986.9</v>
      </c>
      <c r="E110" s="5">
        <f>SUM(E104:E109)</f>
        <v>19920.53</v>
      </c>
      <c r="F110" s="5">
        <f>C104+D110-E110</f>
        <v>3784.8700000000026</v>
      </c>
      <c r="G110" s="25" t="s">
        <v>40</v>
      </c>
      <c r="H110" s="25"/>
      <c r="I110" s="25"/>
      <c r="J110" s="2">
        <f>SUM(J104:J109)</f>
        <v>21112.39654</v>
      </c>
    </row>
    <row r="115" spans="2:6" ht="12.75">
      <c r="B115" s="22"/>
      <c r="C115" s="22" t="s">
        <v>48</v>
      </c>
      <c r="D115" s="22"/>
      <c r="E115" s="22"/>
      <c r="F115" s="22"/>
    </row>
    <row r="116" spans="2:6" ht="12.75">
      <c r="B116" s="22"/>
      <c r="C116" s="22" t="s">
        <v>12</v>
      </c>
      <c r="D116" s="22"/>
      <c r="E116" s="22"/>
      <c r="F116" s="22"/>
    </row>
    <row r="118" spans="1:10" ht="108.75" customHeight="1">
      <c r="A118" s="1" t="s">
        <v>1</v>
      </c>
      <c r="B118" s="1" t="s">
        <v>2</v>
      </c>
      <c r="C118" s="1" t="s">
        <v>65</v>
      </c>
      <c r="D118" s="1" t="s">
        <v>74</v>
      </c>
      <c r="E118" s="1" t="s">
        <v>75</v>
      </c>
      <c r="F118" s="26" t="s">
        <v>76</v>
      </c>
      <c r="G118" s="1" t="s">
        <v>54</v>
      </c>
      <c r="H118" s="1"/>
      <c r="I118" s="1"/>
      <c r="J118" s="1"/>
    </row>
    <row r="119" spans="1:10" ht="12.75" customHeight="1">
      <c r="A119" s="1"/>
      <c r="B119" s="1"/>
      <c r="C119" s="1"/>
      <c r="D119" s="1"/>
      <c r="E119" s="1"/>
      <c r="F119" s="26"/>
      <c r="G119" s="23"/>
      <c r="H119" s="23"/>
      <c r="I119" s="23"/>
      <c r="J119" s="24" t="s">
        <v>77</v>
      </c>
    </row>
    <row r="120" spans="1:10" ht="13.5" customHeight="1">
      <c r="A120" s="1" t="s">
        <v>63</v>
      </c>
      <c r="B120" s="2">
        <v>370.8</v>
      </c>
      <c r="C120" s="2">
        <v>5143.96</v>
      </c>
      <c r="D120" s="2">
        <v>19498.68</v>
      </c>
      <c r="E120" s="2">
        <v>18614.08</v>
      </c>
      <c r="F120" s="30"/>
      <c r="G120" s="25" t="s">
        <v>34</v>
      </c>
      <c r="H120" s="25"/>
      <c r="I120" s="25"/>
      <c r="J120" s="2">
        <f>D120*13.3%</f>
        <v>2593.3244400000003</v>
      </c>
    </row>
    <row r="121" spans="1:10" ht="13.5" customHeight="1">
      <c r="A121" s="1"/>
      <c r="B121" s="2"/>
      <c r="C121" s="2"/>
      <c r="D121" s="2"/>
      <c r="E121" s="2"/>
      <c r="F121" s="30"/>
      <c r="G121" s="25" t="s">
        <v>36</v>
      </c>
      <c r="H121" s="25"/>
      <c r="I121" s="25"/>
      <c r="J121" s="2">
        <f>6*0.66*B120</f>
        <v>1468.368</v>
      </c>
    </row>
    <row r="122" spans="1:10" ht="13.5" customHeight="1">
      <c r="A122" s="3"/>
      <c r="B122" s="4"/>
      <c r="C122" s="2"/>
      <c r="D122" s="5"/>
      <c r="E122" s="5"/>
      <c r="F122" s="31"/>
      <c r="G122" s="25" t="s">
        <v>57</v>
      </c>
      <c r="H122" s="25"/>
      <c r="I122" s="25"/>
      <c r="J122" s="2">
        <v>2737</v>
      </c>
    </row>
    <row r="123" spans="1:10" ht="13.5" customHeight="1">
      <c r="A123" s="3"/>
      <c r="B123" s="4"/>
      <c r="C123" s="2"/>
      <c r="D123" s="5"/>
      <c r="E123" s="5"/>
      <c r="F123" s="31"/>
      <c r="G123" s="25" t="s">
        <v>58</v>
      </c>
      <c r="H123" s="25"/>
      <c r="I123" s="25"/>
      <c r="J123" s="2">
        <v>11985</v>
      </c>
    </row>
    <row r="124" spans="1:10" ht="24.75" customHeight="1">
      <c r="A124" s="3"/>
      <c r="B124" s="4"/>
      <c r="C124" s="2"/>
      <c r="D124" s="5"/>
      <c r="E124" s="5"/>
      <c r="F124" s="31"/>
      <c r="G124" s="25" t="s">
        <v>59</v>
      </c>
      <c r="H124" s="25"/>
      <c r="I124" s="25"/>
      <c r="J124" s="2">
        <v>2955.3</v>
      </c>
    </row>
    <row r="125" spans="1:10" ht="24.75" customHeight="1">
      <c r="A125" s="3"/>
      <c r="B125" s="4"/>
      <c r="C125" s="2"/>
      <c r="D125" s="5"/>
      <c r="E125" s="5"/>
      <c r="F125" s="31"/>
      <c r="G125" s="23" t="s">
        <v>38</v>
      </c>
      <c r="H125" s="23"/>
      <c r="I125" s="23"/>
      <c r="J125" s="2">
        <f>E120*2.8%</f>
        <v>521.19424</v>
      </c>
    </row>
    <row r="126" spans="1:10" ht="13.5" customHeight="1">
      <c r="A126" s="3" t="s">
        <v>39</v>
      </c>
      <c r="B126" s="4"/>
      <c r="C126" s="2"/>
      <c r="D126" s="5">
        <f>SUM(D120:D125)</f>
        <v>19498.68</v>
      </c>
      <c r="E126" s="5">
        <f>SUM(E120:E125)</f>
        <v>18614.08</v>
      </c>
      <c r="F126" s="32">
        <f>C120+D126-E126</f>
        <v>6028.559999999998</v>
      </c>
      <c r="G126" s="25" t="s">
        <v>40</v>
      </c>
      <c r="H126" s="25"/>
      <c r="I126" s="25"/>
      <c r="J126" s="2">
        <f>SUM(J120:J125)</f>
        <v>22260.186680000003</v>
      </c>
    </row>
    <row r="131" spans="2:6" ht="12.75">
      <c r="B131" s="22"/>
      <c r="C131" s="22" t="s">
        <v>48</v>
      </c>
      <c r="D131" s="22"/>
      <c r="E131" s="22"/>
      <c r="F131" s="22"/>
    </row>
    <row r="132" spans="2:6" ht="12.75">
      <c r="B132" s="22"/>
      <c r="C132" s="22" t="s">
        <v>11</v>
      </c>
      <c r="D132" s="22"/>
      <c r="E132" s="22"/>
      <c r="F132" s="22"/>
    </row>
    <row r="133" ht="12.75">
      <c r="H133" t="s">
        <v>49</v>
      </c>
    </row>
    <row r="134" spans="1:10" ht="108.75" customHeight="1">
      <c r="A134" s="1" t="s">
        <v>1</v>
      </c>
      <c r="B134" s="1" t="s">
        <v>2</v>
      </c>
      <c r="C134" s="1" t="s">
        <v>65</v>
      </c>
      <c r="D134" s="1" t="s">
        <v>78</v>
      </c>
      <c r="E134" s="1" t="s">
        <v>79</v>
      </c>
      <c r="F134" s="1" t="s">
        <v>80</v>
      </c>
      <c r="G134" s="1" t="s">
        <v>54</v>
      </c>
      <c r="H134" s="1"/>
      <c r="I134" s="1"/>
      <c r="J134" s="1"/>
    </row>
    <row r="135" spans="1:10" ht="12.75">
      <c r="A135" s="1"/>
      <c r="B135" s="1"/>
      <c r="C135" s="1"/>
      <c r="D135" s="1"/>
      <c r="E135" s="1"/>
      <c r="F135" s="1"/>
      <c r="G135" s="23"/>
      <c r="H135" s="23"/>
      <c r="I135" s="23"/>
      <c r="J135" s="24" t="s">
        <v>81</v>
      </c>
    </row>
    <row r="136" spans="1:10" ht="13.5" customHeight="1">
      <c r="A136" s="1" t="s">
        <v>56</v>
      </c>
      <c r="B136" s="2">
        <v>380.9</v>
      </c>
      <c r="C136" s="2">
        <v>4194.48</v>
      </c>
      <c r="D136" s="2">
        <v>36925.65</v>
      </c>
      <c r="E136" s="2">
        <v>35379.85</v>
      </c>
      <c r="F136" s="2"/>
      <c r="G136" s="25" t="s">
        <v>34</v>
      </c>
      <c r="H136" s="25"/>
      <c r="I136" s="25"/>
      <c r="J136" s="2">
        <f>D136*13.3%</f>
        <v>4911.11145</v>
      </c>
    </row>
    <row r="137" spans="1:10" ht="13.5" customHeight="1">
      <c r="A137" s="1"/>
      <c r="B137" s="2"/>
      <c r="C137" s="2"/>
      <c r="D137" s="2"/>
      <c r="E137" s="2"/>
      <c r="F137" s="2"/>
      <c r="G137" s="25" t="s">
        <v>36</v>
      </c>
      <c r="H137" s="25"/>
      <c r="I137" s="25"/>
      <c r="J137" s="2">
        <f>11*0.66*B136</f>
        <v>2765.3340000000003</v>
      </c>
    </row>
    <row r="138" spans="1:10" ht="13.5" customHeight="1">
      <c r="A138" s="3"/>
      <c r="B138" s="4"/>
      <c r="C138" s="2"/>
      <c r="D138" s="5"/>
      <c r="E138" s="5"/>
      <c r="F138" s="5"/>
      <c r="G138" s="25" t="s">
        <v>57</v>
      </c>
      <c r="H138" s="25"/>
      <c r="I138" s="25"/>
      <c r="J138" s="2">
        <v>3338.4</v>
      </c>
    </row>
    <row r="139" spans="1:10" ht="13.5" customHeight="1">
      <c r="A139" s="3"/>
      <c r="B139" s="4"/>
      <c r="C139" s="2"/>
      <c r="D139" s="5"/>
      <c r="E139" s="5"/>
      <c r="F139" s="5"/>
      <c r="G139" s="25" t="s">
        <v>58</v>
      </c>
      <c r="H139" s="25"/>
      <c r="I139" s="25"/>
      <c r="J139" s="2">
        <v>21973</v>
      </c>
    </row>
    <row r="140" spans="1:10" ht="24.75" customHeight="1">
      <c r="A140" s="3"/>
      <c r="B140" s="4"/>
      <c r="C140" s="2"/>
      <c r="D140" s="5"/>
      <c r="E140" s="5"/>
      <c r="F140" s="5"/>
      <c r="G140" s="25" t="s">
        <v>59</v>
      </c>
      <c r="H140" s="25"/>
      <c r="I140" s="25"/>
      <c r="J140" s="2">
        <v>24848</v>
      </c>
    </row>
    <row r="141" spans="1:10" ht="24.75" customHeight="1">
      <c r="A141" s="3"/>
      <c r="B141" s="4"/>
      <c r="C141" s="2"/>
      <c r="D141" s="5"/>
      <c r="E141" s="5"/>
      <c r="F141" s="5"/>
      <c r="G141" s="23" t="s">
        <v>38</v>
      </c>
      <c r="H141" s="23"/>
      <c r="I141" s="23"/>
      <c r="J141" s="2">
        <f>E142*2.8%</f>
        <v>990.6357999999999</v>
      </c>
    </row>
    <row r="142" spans="1:10" ht="13.5" customHeight="1">
      <c r="A142" s="3" t="s">
        <v>39</v>
      </c>
      <c r="B142" s="4"/>
      <c r="C142" s="2"/>
      <c r="D142" s="5">
        <f>SUM(D136:D141)</f>
        <v>36925.65</v>
      </c>
      <c r="E142" s="5">
        <f>SUM(E136:E141)</f>
        <v>35379.85</v>
      </c>
      <c r="F142" s="5">
        <f>C136+D142-E142</f>
        <v>5740.280000000006</v>
      </c>
      <c r="G142" s="25" t="s">
        <v>40</v>
      </c>
      <c r="H142" s="25"/>
      <c r="I142" s="25"/>
      <c r="J142" s="2">
        <f>SUM(J136:J141)</f>
        <v>58826.48125</v>
      </c>
    </row>
    <row r="143" spans="1:10" ht="12.75">
      <c r="A143" s="33"/>
      <c r="B143" s="34"/>
      <c r="C143" s="35"/>
      <c r="D143" s="36"/>
      <c r="E143" s="36"/>
      <c r="F143" s="36"/>
      <c r="G143" s="35"/>
      <c r="H143" s="35"/>
      <c r="I143" s="35"/>
      <c r="J143" s="35"/>
    </row>
    <row r="144" spans="1:10" ht="12.75">
      <c r="A144" s="33"/>
      <c r="B144" s="34"/>
      <c r="C144" s="35"/>
      <c r="D144" s="36"/>
      <c r="E144" s="36"/>
      <c r="F144" s="36"/>
      <c r="G144" s="35"/>
      <c r="H144" s="35"/>
      <c r="I144" s="35"/>
      <c r="J144" s="35"/>
    </row>
    <row r="146" ht="12.75">
      <c r="A146" t="s">
        <v>82</v>
      </c>
    </row>
    <row r="147" ht="12.75">
      <c r="A147" t="s">
        <v>83</v>
      </c>
    </row>
    <row r="148" ht="12.75">
      <c r="A148" t="s">
        <v>84</v>
      </c>
    </row>
    <row r="149" spans="2:6" ht="12.75">
      <c r="B149" s="22"/>
      <c r="C149" s="22" t="s">
        <v>48</v>
      </c>
      <c r="D149" s="22"/>
      <c r="E149" s="22"/>
      <c r="F149" s="22"/>
    </row>
    <row r="150" spans="2:6" ht="12.75">
      <c r="B150" s="22"/>
      <c r="C150" s="22" t="s">
        <v>12</v>
      </c>
      <c r="D150" s="22"/>
      <c r="E150" s="22"/>
      <c r="F150" s="22"/>
    </row>
    <row r="152" spans="1:10" ht="108.75" customHeight="1">
      <c r="A152" s="1" t="s">
        <v>1</v>
      </c>
      <c r="B152" s="1" t="s">
        <v>2</v>
      </c>
      <c r="C152" s="1" t="s">
        <v>65</v>
      </c>
      <c r="D152" s="1" t="s">
        <v>78</v>
      </c>
      <c r="E152" s="1" t="s">
        <v>79</v>
      </c>
      <c r="F152" s="26" t="s">
        <v>80</v>
      </c>
      <c r="G152" s="1" t="s">
        <v>54</v>
      </c>
      <c r="H152" s="1"/>
      <c r="I152" s="1"/>
      <c r="J152" s="1"/>
    </row>
    <row r="153" spans="1:10" ht="12.75">
      <c r="A153" s="1"/>
      <c r="B153" s="1"/>
      <c r="C153" s="1"/>
      <c r="D153" s="1"/>
      <c r="E153" s="1"/>
      <c r="F153" s="26"/>
      <c r="G153" s="23"/>
      <c r="H153" s="23"/>
      <c r="I153" s="23"/>
      <c r="J153" s="24" t="s">
        <v>81</v>
      </c>
    </row>
    <row r="154" spans="1:10" ht="13.5" customHeight="1">
      <c r="A154" s="1" t="s">
        <v>63</v>
      </c>
      <c r="B154" s="2">
        <v>370.8</v>
      </c>
      <c r="C154" s="2">
        <v>3785.71</v>
      </c>
      <c r="D154" s="2">
        <v>35747.58</v>
      </c>
      <c r="E154" s="2">
        <v>36725.52</v>
      </c>
      <c r="F154" s="30"/>
      <c r="G154" s="25" t="s">
        <v>34</v>
      </c>
      <c r="H154" s="25"/>
      <c r="I154" s="25"/>
      <c r="J154" s="2">
        <f>D154*13.3%</f>
        <v>4754.428140000001</v>
      </c>
    </row>
    <row r="155" spans="1:10" ht="13.5" customHeight="1">
      <c r="A155" s="1"/>
      <c r="B155" s="2"/>
      <c r="C155" s="2"/>
      <c r="D155" s="2"/>
      <c r="E155" s="2"/>
      <c r="F155" s="30"/>
      <c r="G155" s="25" t="s">
        <v>36</v>
      </c>
      <c r="H155" s="25"/>
      <c r="I155" s="25"/>
      <c r="J155" s="2">
        <f>11*0.66*B154</f>
        <v>2692.0080000000003</v>
      </c>
    </row>
    <row r="156" spans="1:10" ht="13.5" customHeight="1">
      <c r="A156" s="3"/>
      <c r="B156" s="4"/>
      <c r="C156" s="2"/>
      <c r="D156" s="5"/>
      <c r="E156" s="5"/>
      <c r="F156" s="31"/>
      <c r="G156" s="25" t="s">
        <v>57</v>
      </c>
      <c r="H156" s="25"/>
      <c r="I156" s="25"/>
      <c r="J156" s="2">
        <v>6682</v>
      </c>
    </row>
    <row r="157" spans="1:10" ht="13.5" customHeight="1">
      <c r="A157" s="3"/>
      <c r="B157" s="4"/>
      <c r="C157" s="2"/>
      <c r="D157" s="5"/>
      <c r="E157" s="5"/>
      <c r="F157" s="31"/>
      <c r="G157" s="25" t="s">
        <v>58</v>
      </c>
      <c r="H157" s="25"/>
      <c r="I157" s="25"/>
      <c r="J157" s="2">
        <v>21973</v>
      </c>
    </row>
    <row r="158" spans="1:10" ht="24.75" customHeight="1">
      <c r="A158" s="3"/>
      <c r="B158" s="4"/>
      <c r="C158" s="2"/>
      <c r="D158" s="5"/>
      <c r="E158" s="5"/>
      <c r="F158" s="31"/>
      <c r="G158" s="25" t="s">
        <v>59</v>
      </c>
      <c r="H158" s="25"/>
      <c r="I158" s="25"/>
      <c r="J158" s="2">
        <v>5125.5</v>
      </c>
    </row>
    <row r="159" spans="1:10" ht="24.75" customHeight="1">
      <c r="A159" s="3"/>
      <c r="B159" s="4"/>
      <c r="C159" s="2"/>
      <c r="D159" s="5"/>
      <c r="E159" s="5"/>
      <c r="F159" s="31"/>
      <c r="G159" s="23" t="s">
        <v>38</v>
      </c>
      <c r="H159" s="23"/>
      <c r="I159" s="23"/>
      <c r="J159" s="2">
        <f>E154*2.8%</f>
        <v>1028.3145599999998</v>
      </c>
    </row>
    <row r="160" spans="1:10" ht="13.5" customHeight="1">
      <c r="A160" s="3" t="s">
        <v>39</v>
      </c>
      <c r="B160" s="4"/>
      <c r="C160" s="2"/>
      <c r="D160" s="5">
        <f>SUM(D154:D159)</f>
        <v>35747.58</v>
      </c>
      <c r="E160" s="5">
        <f>SUM(E154:E159)</f>
        <v>36725.52</v>
      </c>
      <c r="F160" s="32">
        <f>C154+D160-E160</f>
        <v>2807.770000000004</v>
      </c>
      <c r="G160" s="25" t="s">
        <v>40</v>
      </c>
      <c r="H160" s="25"/>
      <c r="I160" s="25"/>
      <c r="J160" s="2">
        <f>SUM(J154:J159)</f>
        <v>42255.250700000004</v>
      </c>
    </row>
    <row r="164" ht="12.75">
      <c r="A164" t="s">
        <v>82</v>
      </c>
    </row>
    <row r="165" ht="12.75">
      <c r="A165" t="s">
        <v>83</v>
      </c>
    </row>
    <row r="166" ht="12.75">
      <c r="A166" t="s">
        <v>84</v>
      </c>
    </row>
  </sheetData>
  <sheetProtection selectLockedCells="1" selectUnlockedCells="1"/>
  <mergeCells count="74">
    <mergeCell ref="G5:J5"/>
    <mergeCell ref="G6:I6"/>
    <mergeCell ref="G7:I7"/>
    <mergeCell ref="G8:I8"/>
    <mergeCell ref="G9:I9"/>
    <mergeCell ref="G10:I10"/>
    <mergeCell ref="G11:I11"/>
    <mergeCell ref="G12:I12"/>
    <mergeCell ref="G13:I13"/>
    <mergeCell ref="G27:J27"/>
    <mergeCell ref="G28:I28"/>
    <mergeCell ref="G29:I29"/>
    <mergeCell ref="G30:I30"/>
    <mergeCell ref="G31:I31"/>
    <mergeCell ref="G32:I32"/>
    <mergeCell ref="G33:I33"/>
    <mergeCell ref="G34:I34"/>
    <mergeCell ref="G35:I35"/>
    <mergeCell ref="G52:J52"/>
    <mergeCell ref="G53:I53"/>
    <mergeCell ref="G54:I54"/>
    <mergeCell ref="G55:I55"/>
    <mergeCell ref="G56:I56"/>
    <mergeCell ref="G57:I57"/>
    <mergeCell ref="G58:I58"/>
    <mergeCell ref="G59:I59"/>
    <mergeCell ref="G60:I60"/>
    <mergeCell ref="G61:I61"/>
    <mergeCell ref="G75:J75"/>
    <mergeCell ref="G76:I76"/>
    <mergeCell ref="G77:I77"/>
    <mergeCell ref="G78:I78"/>
    <mergeCell ref="G79:I79"/>
    <mergeCell ref="G80:I80"/>
    <mergeCell ref="G81:I81"/>
    <mergeCell ref="G82:I82"/>
    <mergeCell ref="G83:I83"/>
    <mergeCell ref="G84:I84"/>
    <mergeCell ref="G102:J102"/>
    <mergeCell ref="G103:I103"/>
    <mergeCell ref="G104:I104"/>
    <mergeCell ref="G105:I105"/>
    <mergeCell ref="G106:I106"/>
    <mergeCell ref="G107:I107"/>
    <mergeCell ref="G108:I108"/>
    <mergeCell ref="G109:I109"/>
    <mergeCell ref="G110:I110"/>
    <mergeCell ref="G118:J118"/>
    <mergeCell ref="G119:I119"/>
    <mergeCell ref="G120:I120"/>
    <mergeCell ref="G121:I121"/>
    <mergeCell ref="G122:I122"/>
    <mergeCell ref="G123:I123"/>
    <mergeCell ref="G124:I124"/>
    <mergeCell ref="G125:I125"/>
    <mergeCell ref="G126:I126"/>
    <mergeCell ref="G134:J134"/>
    <mergeCell ref="G135:I135"/>
    <mergeCell ref="G136:I136"/>
    <mergeCell ref="G137:I137"/>
    <mergeCell ref="G138:I138"/>
    <mergeCell ref="G139:I139"/>
    <mergeCell ref="G140:I140"/>
    <mergeCell ref="G141:I141"/>
    <mergeCell ref="G142:I142"/>
    <mergeCell ref="G152:J152"/>
    <mergeCell ref="G153:I153"/>
    <mergeCell ref="G154:I154"/>
    <mergeCell ref="G155:I155"/>
    <mergeCell ref="G156:I156"/>
    <mergeCell ref="G157:I157"/>
    <mergeCell ref="G158:I158"/>
    <mergeCell ref="G159:I159"/>
    <mergeCell ref="G160:I16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P1050"/>
  <sheetViews>
    <sheetView tabSelected="1" workbookViewId="0" topLeftCell="A544">
      <selection activeCell="A572" sqref="A572"/>
    </sheetView>
  </sheetViews>
  <sheetFormatPr defaultColWidth="12.00390625" defaultRowHeight="12.75"/>
  <cols>
    <col min="1" max="1" width="12.875" style="0" customWidth="1"/>
    <col min="2" max="2" width="9.125" style="0" customWidth="1"/>
    <col min="3" max="4" width="0" style="0" hidden="1" customWidth="1"/>
    <col min="5" max="5" width="13.00390625" style="0" customWidth="1"/>
    <col min="6" max="6" width="0" style="0" hidden="1" customWidth="1"/>
    <col min="7" max="7" width="13.00390625" style="0" customWidth="1"/>
    <col min="8" max="8" width="14.50390625" style="0" customWidth="1"/>
    <col min="9" max="9" width="5.75390625" style="0" customWidth="1"/>
    <col min="10" max="11" width="11.625" style="0" customWidth="1"/>
    <col min="12" max="12" width="16.375" style="0" customWidth="1"/>
    <col min="13" max="13" width="11.50390625" style="0" customWidth="1"/>
    <col min="14" max="15" width="0" style="0" hidden="1" customWidth="1"/>
    <col min="16" max="16384" width="11.625" style="0" customWidth="1"/>
  </cols>
  <sheetData>
    <row r="3" spans="1:16" ht="12.75" customHeight="1">
      <c r="A3" s="37" t="s">
        <v>85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8"/>
      <c r="N3" s="39"/>
      <c r="O3" s="39"/>
      <c r="P3" s="39"/>
    </row>
    <row r="4" spans="1:16" ht="15.7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8"/>
      <c r="N4" s="39"/>
      <c r="O4" s="39"/>
      <c r="P4" s="39"/>
    </row>
    <row r="5" spans="1:16" ht="120.75" customHeight="1">
      <c r="A5" s="40" t="s">
        <v>1</v>
      </c>
      <c r="B5" s="40" t="s">
        <v>2</v>
      </c>
      <c r="C5" s="40" t="s">
        <v>86</v>
      </c>
      <c r="D5" s="40"/>
      <c r="E5" s="40" t="s">
        <v>87</v>
      </c>
      <c r="F5" s="40"/>
      <c r="G5" s="40" t="s">
        <v>88</v>
      </c>
      <c r="H5" s="41" t="s">
        <v>89</v>
      </c>
      <c r="I5" s="41" t="s">
        <v>90</v>
      </c>
      <c r="J5" s="40" t="s">
        <v>91</v>
      </c>
      <c r="K5" s="40"/>
      <c r="L5" s="40"/>
      <c r="M5" s="40"/>
      <c r="N5" s="40"/>
      <c r="O5" s="40"/>
      <c r="P5" s="39"/>
    </row>
    <row r="6" spans="1:16" ht="12.75" customHeight="1">
      <c r="A6" s="40" t="s">
        <v>92</v>
      </c>
      <c r="B6" s="42">
        <v>14591.4</v>
      </c>
      <c r="C6" s="42"/>
      <c r="D6" s="42"/>
      <c r="E6" s="42">
        <v>4863895.9</v>
      </c>
      <c r="F6" s="42"/>
      <c r="G6" s="42">
        <v>4595142.2</v>
      </c>
      <c r="H6" s="42">
        <f>G6-M13</f>
        <v>-174257.4815999996</v>
      </c>
      <c r="I6" s="42">
        <f>G6/E6*100</f>
        <v>94.47451784484122</v>
      </c>
      <c r="J6" s="43" t="s">
        <v>93</v>
      </c>
      <c r="K6" s="43"/>
      <c r="L6" s="43"/>
      <c r="M6" s="42">
        <v>685984.1</v>
      </c>
      <c r="N6" s="42"/>
      <c r="O6" s="42"/>
      <c r="P6" s="39"/>
    </row>
    <row r="7" spans="1:16" ht="12.75" customHeight="1">
      <c r="A7" s="44"/>
      <c r="B7" s="42"/>
      <c r="C7" s="42"/>
      <c r="D7" s="42"/>
      <c r="E7" s="42"/>
      <c r="F7" s="42"/>
      <c r="G7" s="42"/>
      <c r="H7" s="42"/>
      <c r="I7" s="42"/>
      <c r="J7" s="43" t="s">
        <v>94</v>
      </c>
      <c r="K7" s="43"/>
      <c r="L7" s="43"/>
      <c r="M7" s="42">
        <v>222372.9</v>
      </c>
      <c r="N7" s="42"/>
      <c r="O7" s="42"/>
      <c r="P7" s="39"/>
    </row>
    <row r="8" spans="1:16" ht="25.5" customHeight="1">
      <c r="A8" s="40"/>
      <c r="B8" s="42"/>
      <c r="C8" s="42"/>
      <c r="D8" s="42"/>
      <c r="E8" s="42"/>
      <c r="F8" s="42"/>
      <c r="G8" s="42"/>
      <c r="H8" s="42"/>
      <c r="I8" s="42"/>
      <c r="J8" s="43" t="s">
        <v>95</v>
      </c>
      <c r="K8" s="43"/>
      <c r="L8" s="43"/>
      <c r="M8" s="42">
        <v>518485</v>
      </c>
      <c r="N8" s="42"/>
      <c r="O8" s="42"/>
      <c r="P8" s="39"/>
    </row>
    <row r="9" spans="1:16" ht="66.75" customHeight="1">
      <c r="A9" s="40"/>
      <c r="B9" s="42"/>
      <c r="C9" s="42"/>
      <c r="D9" s="42"/>
      <c r="E9" s="42"/>
      <c r="F9" s="42"/>
      <c r="G9" s="42"/>
      <c r="H9" s="42"/>
      <c r="I9" s="42"/>
      <c r="J9" s="43" t="s">
        <v>96</v>
      </c>
      <c r="K9" s="43"/>
      <c r="L9" s="43"/>
      <c r="M9" s="42">
        <v>2441969.6</v>
      </c>
      <c r="N9" s="42"/>
      <c r="O9" s="42"/>
      <c r="P9" s="39"/>
    </row>
    <row r="10" spans="1:16" ht="32.25" customHeight="1">
      <c r="A10" s="40"/>
      <c r="B10" s="42"/>
      <c r="C10" s="42"/>
      <c r="D10" s="42"/>
      <c r="E10" s="42"/>
      <c r="F10" s="42"/>
      <c r="G10" s="42"/>
      <c r="H10" s="42"/>
      <c r="I10" s="42"/>
      <c r="J10" s="43" t="s">
        <v>97</v>
      </c>
      <c r="K10" s="43"/>
      <c r="L10" s="43"/>
      <c r="M10" s="42">
        <v>314601.4</v>
      </c>
      <c r="N10" s="42"/>
      <c r="O10" s="42"/>
      <c r="P10" s="39"/>
    </row>
    <row r="11" spans="1:16" ht="12.75" customHeight="1">
      <c r="A11" s="40"/>
      <c r="B11" s="42"/>
      <c r="C11" s="42"/>
      <c r="D11" s="42"/>
      <c r="E11" s="42"/>
      <c r="F11" s="42"/>
      <c r="G11" s="42"/>
      <c r="H11" s="42"/>
      <c r="I11" s="42"/>
      <c r="J11" s="45" t="s">
        <v>98</v>
      </c>
      <c r="K11" s="45"/>
      <c r="L11" s="45"/>
      <c r="M11" s="42">
        <f>G6*0.028</f>
        <v>128663.98160000001</v>
      </c>
      <c r="N11" s="42"/>
      <c r="O11" s="42"/>
      <c r="P11" s="39"/>
    </row>
    <row r="12" spans="1:16" ht="12.75" customHeight="1">
      <c r="A12" s="40"/>
      <c r="B12" s="42"/>
      <c r="C12" s="42"/>
      <c r="D12" s="42"/>
      <c r="E12" s="42"/>
      <c r="F12" s="42"/>
      <c r="G12" s="42"/>
      <c r="H12" s="42"/>
      <c r="I12" s="42"/>
      <c r="J12" s="45" t="s">
        <v>99</v>
      </c>
      <c r="K12" s="45"/>
      <c r="L12" s="45"/>
      <c r="M12" s="42">
        <v>457322.7</v>
      </c>
      <c r="N12" s="42"/>
      <c r="O12" s="42"/>
      <c r="P12" s="39"/>
    </row>
    <row r="13" spans="1:16" ht="12.75" customHeight="1">
      <c r="A13" s="46" t="s">
        <v>39</v>
      </c>
      <c r="B13" s="47"/>
      <c r="C13" s="47"/>
      <c r="D13" s="47"/>
      <c r="E13" s="47">
        <f>E6</f>
        <v>4863895.9</v>
      </c>
      <c r="F13" s="47"/>
      <c r="G13" s="47">
        <f>G6</f>
        <v>4595142.2</v>
      </c>
      <c r="H13" s="47">
        <f>H6</f>
        <v>-174257.4815999996</v>
      </c>
      <c r="I13" s="47"/>
      <c r="J13" s="47" t="s">
        <v>100</v>
      </c>
      <c r="K13" s="47"/>
      <c r="L13" s="47"/>
      <c r="M13" s="47">
        <f>SUM(M6:M12)</f>
        <v>4769399.6816</v>
      </c>
      <c r="N13" s="47"/>
      <c r="O13" s="47"/>
      <c r="P13" s="39"/>
    </row>
    <row r="14" spans="1:16" ht="25.5" customHeight="1">
      <c r="A14" s="48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39"/>
      <c r="O14" s="39"/>
      <c r="P14" s="39"/>
    </row>
    <row r="15" spans="1:16" ht="12.75">
      <c r="A15" s="38" t="s">
        <v>42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50"/>
      <c r="N15" s="39"/>
      <c r="O15" s="39"/>
      <c r="P15" s="39"/>
    </row>
    <row r="17" spans="1:13" ht="12.75" customHeight="1">
      <c r="A17" s="51" t="s">
        <v>101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</row>
    <row r="18" spans="7:11" ht="12.75">
      <c r="G18" s="51" t="s">
        <v>102</v>
      </c>
      <c r="H18" s="51"/>
      <c r="I18" s="51"/>
      <c r="J18" s="51"/>
      <c r="K18" s="51"/>
    </row>
    <row r="20" spans="1:16" ht="12.75" customHeight="1">
      <c r="A20" s="37" t="s">
        <v>103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8"/>
      <c r="N20" s="39"/>
      <c r="O20" s="39"/>
      <c r="P20" s="39"/>
    </row>
    <row r="21" spans="1:16" ht="12.7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8"/>
      <c r="N21" s="39"/>
      <c r="O21" s="39"/>
      <c r="P21" s="39"/>
    </row>
    <row r="22" spans="1:16" ht="126" customHeight="1">
      <c r="A22" s="40" t="s">
        <v>1</v>
      </c>
      <c r="B22" s="40" t="s">
        <v>2</v>
      </c>
      <c r="C22" s="40" t="s">
        <v>86</v>
      </c>
      <c r="D22" s="40"/>
      <c r="E22" s="40" t="s">
        <v>87</v>
      </c>
      <c r="F22" s="40"/>
      <c r="G22" s="40" t="s">
        <v>88</v>
      </c>
      <c r="H22" s="41" t="s">
        <v>89</v>
      </c>
      <c r="I22" s="41" t="s">
        <v>90</v>
      </c>
      <c r="J22" s="40" t="s">
        <v>91</v>
      </c>
      <c r="K22" s="40"/>
      <c r="L22" s="40"/>
      <c r="M22" s="40"/>
      <c r="N22" s="40"/>
      <c r="O22" s="40"/>
      <c r="P22" s="39"/>
    </row>
    <row r="23" spans="1:16" ht="26.25" customHeight="1">
      <c r="A23" s="40" t="s">
        <v>104</v>
      </c>
      <c r="B23" s="42">
        <v>4319.9</v>
      </c>
      <c r="C23" s="42"/>
      <c r="D23" s="42"/>
      <c r="E23" s="42">
        <v>1138391.54</v>
      </c>
      <c r="F23" s="42"/>
      <c r="G23" s="42">
        <v>1045657.83</v>
      </c>
      <c r="H23" s="42">
        <f>G23-M30</f>
        <v>-327247.37</v>
      </c>
      <c r="I23" s="42">
        <f>G23/E23*100</f>
        <v>91.85397055919793</v>
      </c>
      <c r="J23" s="43" t="s">
        <v>93</v>
      </c>
      <c r="K23" s="43"/>
      <c r="L23" s="43"/>
      <c r="M23" s="42">
        <v>143386.1</v>
      </c>
      <c r="N23" s="42"/>
      <c r="O23" s="42"/>
      <c r="P23" s="39"/>
    </row>
    <row r="24" spans="1:16" ht="12.75" customHeight="1">
      <c r="A24" s="44"/>
      <c r="B24" s="42"/>
      <c r="C24" s="42"/>
      <c r="D24" s="42"/>
      <c r="E24" s="42"/>
      <c r="F24" s="42"/>
      <c r="G24" s="42"/>
      <c r="H24" s="42"/>
      <c r="I24" s="42"/>
      <c r="J24" s="43" t="s">
        <v>94</v>
      </c>
      <c r="K24" s="43"/>
      <c r="L24" s="43"/>
      <c r="M24" s="42">
        <v>65835.3</v>
      </c>
      <c r="N24" s="42"/>
      <c r="O24" s="42"/>
      <c r="P24" s="39"/>
    </row>
    <row r="25" spans="1:16" ht="44.25" customHeight="1">
      <c r="A25" s="40"/>
      <c r="B25" s="42"/>
      <c r="C25" s="42"/>
      <c r="D25" s="42"/>
      <c r="E25" s="42"/>
      <c r="F25" s="42"/>
      <c r="G25" s="42"/>
      <c r="H25" s="42"/>
      <c r="I25" s="42"/>
      <c r="J25" s="43" t="s">
        <v>95</v>
      </c>
      <c r="K25" s="43"/>
      <c r="L25" s="43"/>
      <c r="M25" s="42">
        <v>222525.8</v>
      </c>
      <c r="N25" s="42"/>
      <c r="O25" s="42"/>
      <c r="P25" s="39"/>
    </row>
    <row r="26" spans="1:16" ht="74.25" customHeight="1">
      <c r="A26" s="40"/>
      <c r="B26" s="42"/>
      <c r="C26" s="42"/>
      <c r="D26" s="42"/>
      <c r="E26" s="42"/>
      <c r="F26" s="42"/>
      <c r="G26" s="42"/>
      <c r="H26" s="42"/>
      <c r="I26" s="42"/>
      <c r="J26" s="43" t="s">
        <v>96</v>
      </c>
      <c r="K26" s="43"/>
      <c r="L26" s="43"/>
      <c r="M26" s="42">
        <v>604308.1</v>
      </c>
      <c r="N26" s="42"/>
      <c r="O26" s="42"/>
      <c r="P26" s="39"/>
    </row>
    <row r="27" spans="1:16" ht="28.5" customHeight="1">
      <c r="A27" s="40"/>
      <c r="B27" s="42"/>
      <c r="C27" s="42"/>
      <c r="D27" s="42"/>
      <c r="E27" s="42"/>
      <c r="F27" s="42"/>
      <c r="G27" s="42"/>
      <c r="H27" s="42"/>
      <c r="I27" s="42"/>
      <c r="J27" s="43" t="s">
        <v>97</v>
      </c>
      <c r="K27" s="43"/>
      <c r="L27" s="43"/>
      <c r="M27" s="42">
        <v>211980.7</v>
      </c>
      <c r="N27" s="42"/>
      <c r="O27" s="42"/>
      <c r="P27" s="39"/>
    </row>
    <row r="28" spans="1:16" ht="12.75" customHeight="1">
      <c r="A28" s="40"/>
      <c r="B28" s="42"/>
      <c r="C28" s="42"/>
      <c r="D28" s="42"/>
      <c r="E28" s="42"/>
      <c r="F28" s="42"/>
      <c r="G28" s="42"/>
      <c r="H28" s="42"/>
      <c r="I28" s="42"/>
      <c r="J28" s="45" t="s">
        <v>98</v>
      </c>
      <c r="K28" s="45"/>
      <c r="L28" s="45"/>
      <c r="M28" s="42">
        <v>29278.4</v>
      </c>
      <c r="N28" s="42"/>
      <c r="O28" s="42"/>
      <c r="P28" s="39"/>
    </row>
    <row r="29" spans="1:16" ht="12.75" customHeight="1">
      <c r="A29" s="40"/>
      <c r="B29" s="42"/>
      <c r="C29" s="42"/>
      <c r="D29" s="42"/>
      <c r="E29" s="42"/>
      <c r="F29" s="42"/>
      <c r="G29" s="42"/>
      <c r="H29" s="42"/>
      <c r="I29" s="42"/>
      <c r="J29" s="45" t="s">
        <v>99</v>
      </c>
      <c r="K29" s="45"/>
      <c r="L29" s="45"/>
      <c r="M29" s="42">
        <v>95590.8</v>
      </c>
      <c r="N29" s="42"/>
      <c r="O29" s="42"/>
      <c r="P29" s="39"/>
    </row>
    <row r="30" spans="1:16" ht="12.75" customHeight="1">
      <c r="A30" s="46" t="s">
        <v>39</v>
      </c>
      <c r="B30" s="47"/>
      <c r="C30" s="47"/>
      <c r="D30" s="47"/>
      <c r="E30" s="47">
        <f>E23</f>
        <v>1138391.54</v>
      </c>
      <c r="F30" s="47"/>
      <c r="G30" s="47">
        <f>G23</f>
        <v>1045657.83</v>
      </c>
      <c r="H30" s="47">
        <f>H23</f>
        <v>-327247.37</v>
      </c>
      <c r="I30" s="47"/>
      <c r="J30" s="47" t="s">
        <v>100</v>
      </c>
      <c r="K30" s="47"/>
      <c r="L30" s="47"/>
      <c r="M30" s="47">
        <f>SUM(M23:M29)</f>
        <v>1372905.2</v>
      </c>
      <c r="N30" s="47"/>
      <c r="O30" s="47"/>
      <c r="P30" s="39"/>
    </row>
    <row r="31" spans="1:16" ht="12.75">
      <c r="A31" s="48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39"/>
      <c r="O31" s="39"/>
      <c r="P31" s="39"/>
    </row>
    <row r="32" spans="1:16" ht="12.75">
      <c r="A32" s="38" t="s">
        <v>42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50"/>
      <c r="N32" s="39"/>
      <c r="O32" s="39"/>
      <c r="P32" s="39"/>
    </row>
    <row r="34" spans="1:13" ht="12.75" customHeight="1">
      <c r="A34" s="51" t="s">
        <v>101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</row>
    <row r="35" spans="7:11" ht="12.75" customHeight="1">
      <c r="G35" s="51" t="s">
        <v>102</v>
      </c>
      <c r="H35" s="51"/>
      <c r="I35" s="51"/>
      <c r="J35" s="51"/>
      <c r="K35" s="51"/>
    </row>
    <row r="37" spans="1:16" ht="12.75" customHeight="1">
      <c r="A37" s="37" t="s">
        <v>105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8"/>
      <c r="N37" s="39"/>
      <c r="O37" s="39"/>
      <c r="P37" s="39"/>
    </row>
    <row r="38" spans="1:16" ht="12.7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8"/>
      <c r="N38" s="39"/>
      <c r="O38" s="39"/>
      <c r="P38" s="39"/>
    </row>
    <row r="39" spans="1:16" ht="119.25" customHeight="1">
      <c r="A39" s="40" t="s">
        <v>1</v>
      </c>
      <c r="B39" s="40" t="s">
        <v>2</v>
      </c>
      <c r="C39" s="40" t="s">
        <v>86</v>
      </c>
      <c r="D39" s="40"/>
      <c r="E39" s="40" t="s">
        <v>87</v>
      </c>
      <c r="F39" s="40"/>
      <c r="G39" s="40" t="s">
        <v>88</v>
      </c>
      <c r="H39" s="41" t="s">
        <v>89</v>
      </c>
      <c r="I39" s="41" t="s">
        <v>90</v>
      </c>
      <c r="J39" s="40" t="s">
        <v>91</v>
      </c>
      <c r="K39" s="40"/>
      <c r="L39" s="40"/>
      <c r="M39" s="40"/>
      <c r="N39" s="40"/>
      <c r="O39" s="40"/>
      <c r="P39" s="39"/>
    </row>
    <row r="40" spans="1:16" ht="45" customHeight="1">
      <c r="A40" s="40" t="s">
        <v>106</v>
      </c>
      <c r="B40" s="42">
        <v>1786.3</v>
      </c>
      <c r="C40" s="42"/>
      <c r="D40" s="42"/>
      <c r="E40" s="42">
        <v>433935.22</v>
      </c>
      <c r="F40" s="42"/>
      <c r="G40" s="42">
        <v>418125.96</v>
      </c>
      <c r="H40" s="42">
        <f>G40-M47</f>
        <v>-112643.13999999996</v>
      </c>
      <c r="I40" s="42">
        <f>G40/E40*100</f>
        <v>96.35676956574302</v>
      </c>
      <c r="J40" s="43" t="s">
        <v>93</v>
      </c>
      <c r="K40" s="43"/>
      <c r="L40" s="43"/>
      <c r="M40" s="42">
        <v>56348.9</v>
      </c>
      <c r="N40" s="42"/>
      <c r="O40" s="42"/>
      <c r="P40" s="39"/>
    </row>
    <row r="41" spans="1:16" ht="12.75" customHeight="1">
      <c r="A41" s="44"/>
      <c r="B41" s="42"/>
      <c r="C41" s="42"/>
      <c r="D41" s="42"/>
      <c r="E41" s="42"/>
      <c r="F41" s="42"/>
      <c r="G41" s="42"/>
      <c r="H41" s="42"/>
      <c r="I41" s="42"/>
      <c r="J41" s="43" t="s">
        <v>94</v>
      </c>
      <c r="K41" s="43"/>
      <c r="L41" s="43"/>
      <c r="M41" s="42">
        <v>27223.2</v>
      </c>
      <c r="N41" s="42"/>
      <c r="O41" s="42"/>
      <c r="P41" s="39"/>
    </row>
    <row r="42" spans="1:16" ht="40.5" customHeight="1">
      <c r="A42" s="40"/>
      <c r="B42" s="42"/>
      <c r="C42" s="42"/>
      <c r="D42" s="42"/>
      <c r="E42" s="42"/>
      <c r="F42" s="42"/>
      <c r="G42" s="42"/>
      <c r="H42" s="42"/>
      <c r="I42" s="42"/>
      <c r="J42" s="43" t="s">
        <v>95</v>
      </c>
      <c r="K42" s="43"/>
      <c r="L42" s="43"/>
      <c r="M42" s="42">
        <v>111262.9</v>
      </c>
      <c r="N42" s="42"/>
      <c r="O42" s="42"/>
      <c r="P42" s="39"/>
    </row>
    <row r="43" spans="1:16" ht="63" customHeight="1">
      <c r="A43" s="40"/>
      <c r="B43" s="42"/>
      <c r="C43" s="42"/>
      <c r="D43" s="42"/>
      <c r="E43" s="42"/>
      <c r="F43" s="42"/>
      <c r="G43" s="42"/>
      <c r="H43" s="42"/>
      <c r="I43" s="42"/>
      <c r="J43" s="43" t="s">
        <v>96</v>
      </c>
      <c r="K43" s="43"/>
      <c r="L43" s="43"/>
      <c r="M43" s="42">
        <v>226373.9</v>
      </c>
      <c r="N43" s="42"/>
      <c r="O43" s="42"/>
      <c r="P43" s="39"/>
    </row>
    <row r="44" spans="1:16" ht="36" customHeight="1">
      <c r="A44" s="40"/>
      <c r="B44" s="42"/>
      <c r="C44" s="42"/>
      <c r="D44" s="42"/>
      <c r="E44" s="42"/>
      <c r="F44" s="42"/>
      <c r="G44" s="42"/>
      <c r="H44" s="42"/>
      <c r="I44" s="42"/>
      <c r="J44" s="43" t="s">
        <v>97</v>
      </c>
      <c r="K44" s="43"/>
      <c r="L44" s="43"/>
      <c r="M44" s="42">
        <v>60286.8</v>
      </c>
      <c r="N44" s="42"/>
      <c r="O44" s="42"/>
      <c r="P44" s="39"/>
    </row>
    <row r="45" spans="1:16" ht="12.75" customHeight="1">
      <c r="A45" s="40"/>
      <c r="B45" s="42"/>
      <c r="C45" s="42"/>
      <c r="D45" s="42"/>
      <c r="E45" s="42"/>
      <c r="F45" s="42"/>
      <c r="G45" s="42"/>
      <c r="H45" s="42"/>
      <c r="I45" s="42"/>
      <c r="J45" s="45" t="s">
        <v>98</v>
      </c>
      <c r="K45" s="45"/>
      <c r="L45" s="45"/>
      <c r="M45" s="42">
        <v>11707.5</v>
      </c>
      <c r="N45" s="42"/>
      <c r="O45" s="42"/>
      <c r="P45" s="39"/>
    </row>
    <row r="46" spans="1:16" ht="12.75" customHeight="1">
      <c r="A46" s="40"/>
      <c r="B46" s="42"/>
      <c r="C46" s="42"/>
      <c r="D46" s="42"/>
      <c r="E46" s="42"/>
      <c r="F46" s="42"/>
      <c r="G46" s="42"/>
      <c r="H46" s="42"/>
      <c r="I46" s="42"/>
      <c r="J46" s="45" t="s">
        <v>99</v>
      </c>
      <c r="K46" s="45"/>
      <c r="L46" s="45"/>
      <c r="M46" s="42">
        <v>37565.9</v>
      </c>
      <c r="N46" s="42"/>
      <c r="O46" s="42"/>
      <c r="P46" s="39"/>
    </row>
    <row r="47" spans="1:16" ht="12.75" customHeight="1">
      <c r="A47" s="46" t="s">
        <v>39</v>
      </c>
      <c r="B47" s="47"/>
      <c r="C47" s="47"/>
      <c r="D47" s="47"/>
      <c r="E47" s="47">
        <f>E40</f>
        <v>433935.22</v>
      </c>
      <c r="F47" s="47"/>
      <c r="G47" s="47">
        <f>G40</f>
        <v>418125.96</v>
      </c>
      <c r="H47" s="47">
        <f>H40</f>
        <v>-112643.13999999996</v>
      </c>
      <c r="I47" s="47"/>
      <c r="J47" s="47" t="s">
        <v>100</v>
      </c>
      <c r="K47" s="47"/>
      <c r="L47" s="47"/>
      <c r="M47" s="47">
        <f>SUM(M40:M46)</f>
        <v>530769.1</v>
      </c>
      <c r="N47" s="47"/>
      <c r="O47" s="47"/>
      <c r="P47" s="39"/>
    </row>
    <row r="48" spans="1:16" ht="12.75">
      <c r="A48" s="48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39"/>
      <c r="O48" s="39"/>
      <c r="P48" s="39"/>
    </row>
    <row r="49" spans="1:16" ht="12.75">
      <c r="A49" s="38" t="s">
        <v>42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50"/>
      <c r="N49" s="39"/>
      <c r="O49" s="39"/>
      <c r="P49" s="39"/>
    </row>
    <row r="51" spans="1:13" ht="12.75" customHeight="1">
      <c r="A51" s="51" t="s">
        <v>101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</row>
    <row r="52" spans="7:11" ht="12.75" customHeight="1">
      <c r="G52" s="51" t="s">
        <v>102</v>
      </c>
      <c r="H52" s="51"/>
      <c r="I52" s="51"/>
      <c r="J52" s="51"/>
      <c r="K52" s="51"/>
    </row>
    <row r="54" spans="1:16" ht="12.75" customHeight="1">
      <c r="A54" s="37" t="s">
        <v>107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8"/>
      <c r="N54" s="39"/>
      <c r="O54" s="39"/>
      <c r="P54" s="39"/>
    </row>
    <row r="55" spans="1:16" ht="12.7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8"/>
      <c r="N55" s="39"/>
      <c r="O55" s="39"/>
      <c r="P55" s="39"/>
    </row>
    <row r="56" spans="1:16" ht="101.25" customHeight="1">
      <c r="A56" s="40" t="s">
        <v>1</v>
      </c>
      <c r="B56" s="40" t="s">
        <v>2</v>
      </c>
      <c r="C56" s="40" t="s">
        <v>86</v>
      </c>
      <c r="D56" s="40"/>
      <c r="E56" s="40" t="s">
        <v>87</v>
      </c>
      <c r="F56" s="40"/>
      <c r="G56" s="40" t="s">
        <v>88</v>
      </c>
      <c r="H56" s="41" t="s">
        <v>89</v>
      </c>
      <c r="I56" s="41" t="s">
        <v>90</v>
      </c>
      <c r="J56" s="40" t="s">
        <v>91</v>
      </c>
      <c r="K56" s="40"/>
      <c r="L56" s="40"/>
      <c r="M56" s="40"/>
      <c r="N56" s="40"/>
      <c r="O56" s="40"/>
      <c r="P56" s="39"/>
    </row>
    <row r="57" spans="1:16" ht="41.25" customHeight="1">
      <c r="A57" s="40" t="s">
        <v>108</v>
      </c>
      <c r="B57" s="42">
        <v>5111.4</v>
      </c>
      <c r="C57" s="42"/>
      <c r="D57" s="42"/>
      <c r="E57" s="42">
        <v>1224696.82</v>
      </c>
      <c r="F57" s="42"/>
      <c r="G57" s="42">
        <v>1131153</v>
      </c>
      <c r="H57" s="42">
        <f>G57-M64</f>
        <v>-252969.38399999985</v>
      </c>
      <c r="I57" s="42">
        <f>G57/E57*100</f>
        <v>92.3618794078358</v>
      </c>
      <c r="J57" s="43" t="s">
        <v>93</v>
      </c>
      <c r="K57" s="43"/>
      <c r="L57" s="43"/>
      <c r="M57" s="42">
        <v>161239.4</v>
      </c>
      <c r="N57" s="42"/>
      <c r="O57" s="42"/>
      <c r="P57" s="39"/>
    </row>
    <row r="58" spans="1:16" ht="12.75" customHeight="1">
      <c r="A58" s="44"/>
      <c r="B58" s="42"/>
      <c r="C58" s="42"/>
      <c r="D58" s="42"/>
      <c r="E58" s="42"/>
      <c r="F58" s="42"/>
      <c r="G58" s="42"/>
      <c r="H58" s="42"/>
      <c r="I58" s="42"/>
      <c r="J58" s="43" t="s">
        <v>94</v>
      </c>
      <c r="K58" s="43"/>
      <c r="L58" s="43"/>
      <c r="M58" s="42">
        <v>77897.7</v>
      </c>
      <c r="N58" s="42"/>
      <c r="O58" s="42"/>
      <c r="P58" s="39"/>
    </row>
    <row r="59" spans="1:16" ht="34.5" customHeight="1">
      <c r="A59" s="40"/>
      <c r="B59" s="42"/>
      <c r="C59" s="42"/>
      <c r="D59" s="42"/>
      <c r="E59" s="42"/>
      <c r="F59" s="42"/>
      <c r="G59" s="42"/>
      <c r="H59" s="42"/>
      <c r="I59" s="42"/>
      <c r="J59" s="43" t="s">
        <v>95</v>
      </c>
      <c r="K59" s="43"/>
      <c r="L59" s="43"/>
      <c r="M59" s="42">
        <v>300409.8</v>
      </c>
      <c r="N59" s="42"/>
      <c r="O59" s="42"/>
      <c r="P59" s="39"/>
    </row>
    <row r="60" spans="1:16" ht="67.5" customHeight="1">
      <c r="A60" s="40"/>
      <c r="B60" s="42"/>
      <c r="C60" s="42"/>
      <c r="D60" s="42"/>
      <c r="E60" s="42"/>
      <c r="F60" s="42"/>
      <c r="G60" s="42"/>
      <c r="H60" s="42"/>
      <c r="I60" s="42"/>
      <c r="J60" s="43" t="s">
        <v>96</v>
      </c>
      <c r="K60" s="43"/>
      <c r="L60" s="43"/>
      <c r="M60" s="42">
        <v>553760.6</v>
      </c>
      <c r="N60" s="42"/>
      <c r="O60" s="42"/>
      <c r="P60" s="39"/>
    </row>
    <row r="61" spans="1:16" ht="45" customHeight="1">
      <c r="A61" s="40"/>
      <c r="B61" s="42"/>
      <c r="C61" s="42"/>
      <c r="D61" s="42"/>
      <c r="E61" s="42"/>
      <c r="F61" s="42"/>
      <c r="G61" s="42"/>
      <c r="H61" s="42"/>
      <c r="I61" s="42"/>
      <c r="J61" s="43" t="s">
        <v>97</v>
      </c>
      <c r="K61" s="43"/>
      <c r="L61" s="43"/>
      <c r="M61" s="42">
        <v>151649.7</v>
      </c>
      <c r="N61" s="42"/>
      <c r="O61" s="42"/>
      <c r="P61" s="39"/>
    </row>
    <row r="62" spans="1:16" ht="12.75" customHeight="1">
      <c r="A62" s="40"/>
      <c r="B62" s="42"/>
      <c r="C62" s="42"/>
      <c r="D62" s="42"/>
      <c r="E62" s="42"/>
      <c r="F62" s="42"/>
      <c r="G62" s="42"/>
      <c r="H62" s="42"/>
      <c r="I62" s="42"/>
      <c r="J62" s="45" t="s">
        <v>98</v>
      </c>
      <c r="K62" s="45"/>
      <c r="L62" s="45"/>
      <c r="M62" s="42">
        <f>G57*0.028</f>
        <v>31672.284</v>
      </c>
      <c r="N62" s="42"/>
      <c r="O62" s="42"/>
      <c r="P62" s="39"/>
    </row>
    <row r="63" spans="1:16" ht="12.75" customHeight="1">
      <c r="A63" s="40"/>
      <c r="B63" s="42"/>
      <c r="C63" s="42"/>
      <c r="D63" s="42"/>
      <c r="E63" s="42"/>
      <c r="F63" s="42"/>
      <c r="G63" s="42"/>
      <c r="H63" s="42"/>
      <c r="I63" s="42"/>
      <c r="J63" s="45" t="s">
        <v>99</v>
      </c>
      <c r="K63" s="45"/>
      <c r="L63" s="45"/>
      <c r="M63" s="42">
        <v>107492.9</v>
      </c>
      <c r="N63" s="42"/>
      <c r="O63" s="42"/>
      <c r="P63" s="39"/>
    </row>
    <row r="64" spans="1:16" ht="12.75" customHeight="1">
      <c r="A64" s="46" t="s">
        <v>39</v>
      </c>
      <c r="B64" s="47"/>
      <c r="C64" s="47"/>
      <c r="D64" s="47"/>
      <c r="E64" s="47">
        <f>E57</f>
        <v>1224696.82</v>
      </c>
      <c r="F64" s="47"/>
      <c r="G64" s="47">
        <f>G57</f>
        <v>1131153</v>
      </c>
      <c r="H64" s="47">
        <f>H57</f>
        <v>-252969.38399999985</v>
      </c>
      <c r="I64" s="47"/>
      <c r="J64" s="47" t="s">
        <v>100</v>
      </c>
      <c r="K64" s="47"/>
      <c r="L64" s="47"/>
      <c r="M64" s="47">
        <f>SUM(M57:M63)</f>
        <v>1384122.3839999998</v>
      </c>
      <c r="N64" s="47"/>
      <c r="O64" s="47"/>
      <c r="P64" s="39"/>
    </row>
    <row r="65" spans="1:16" ht="12.75">
      <c r="A65" s="48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39"/>
      <c r="O65" s="39"/>
      <c r="P65" s="39"/>
    </row>
    <row r="66" spans="1:16" ht="12.75">
      <c r="A66" s="38" t="s">
        <v>42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50"/>
      <c r="N66" s="39"/>
      <c r="O66" s="39"/>
      <c r="P66" s="39"/>
    </row>
    <row r="68" spans="1:13" ht="12.75" customHeight="1">
      <c r="A68" s="51" t="s">
        <v>101</v>
      </c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</row>
    <row r="69" spans="7:11" ht="12.75" customHeight="1">
      <c r="G69" s="51" t="s">
        <v>102</v>
      </c>
      <c r="H69" s="51"/>
      <c r="I69" s="51"/>
      <c r="J69" s="51"/>
      <c r="K69" s="51"/>
    </row>
    <row r="72" spans="1:16" ht="12.75" customHeight="1">
      <c r="A72" s="37" t="s">
        <v>109</v>
      </c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8"/>
      <c r="N72" s="39"/>
      <c r="O72" s="39"/>
      <c r="P72" s="39"/>
    </row>
    <row r="73" spans="1:16" ht="12.7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8"/>
      <c r="N73" s="39"/>
      <c r="O73" s="39"/>
      <c r="P73" s="39"/>
    </row>
    <row r="74" spans="1:16" ht="117.75" customHeight="1">
      <c r="A74" s="40" t="s">
        <v>1</v>
      </c>
      <c r="B74" s="40" t="s">
        <v>2</v>
      </c>
      <c r="C74" s="40" t="s">
        <v>86</v>
      </c>
      <c r="D74" s="40"/>
      <c r="E74" s="40" t="s">
        <v>87</v>
      </c>
      <c r="F74" s="40"/>
      <c r="G74" s="40" t="s">
        <v>88</v>
      </c>
      <c r="H74" s="41" t="s">
        <v>89</v>
      </c>
      <c r="I74" s="41" t="s">
        <v>90</v>
      </c>
      <c r="J74" s="40" t="s">
        <v>91</v>
      </c>
      <c r="K74" s="40"/>
      <c r="L74" s="40"/>
      <c r="M74" s="40"/>
      <c r="N74" s="40"/>
      <c r="O74" s="40"/>
      <c r="P74" s="39"/>
    </row>
    <row r="75" spans="1:16" ht="12.75" customHeight="1">
      <c r="A75" s="40" t="s">
        <v>110</v>
      </c>
      <c r="B75" s="42">
        <v>377.3</v>
      </c>
      <c r="C75" s="42"/>
      <c r="D75" s="42"/>
      <c r="E75" s="42">
        <v>79346.34</v>
      </c>
      <c r="F75" s="42"/>
      <c r="G75" s="42">
        <v>80134.17</v>
      </c>
      <c r="H75" s="42">
        <f>G75-M82</f>
        <v>-47482.38676000002</v>
      </c>
      <c r="I75" s="42">
        <f>G75/E75*100</f>
        <v>100.99290023963299</v>
      </c>
      <c r="J75" s="43" t="s">
        <v>93</v>
      </c>
      <c r="K75" s="43"/>
      <c r="L75" s="43"/>
      <c r="M75" s="42">
        <v>11902</v>
      </c>
      <c r="N75" s="42"/>
      <c r="O75" s="42"/>
      <c r="P75" s="39"/>
    </row>
    <row r="76" spans="1:16" ht="12.75" customHeight="1">
      <c r="A76" s="44"/>
      <c r="B76" s="42"/>
      <c r="C76" s="42"/>
      <c r="D76" s="42"/>
      <c r="E76" s="42"/>
      <c r="F76" s="42"/>
      <c r="G76" s="42"/>
      <c r="H76" s="42"/>
      <c r="I76" s="42"/>
      <c r="J76" s="43" t="s">
        <v>94</v>
      </c>
      <c r="K76" s="43"/>
      <c r="L76" s="43"/>
      <c r="M76" s="42">
        <v>5750.1</v>
      </c>
      <c r="N76" s="42"/>
      <c r="O76" s="42"/>
      <c r="P76" s="39"/>
    </row>
    <row r="77" spans="1:16" ht="27.75" customHeight="1">
      <c r="A77" s="40"/>
      <c r="B77" s="42"/>
      <c r="C77" s="42"/>
      <c r="D77" s="42"/>
      <c r="E77" s="42"/>
      <c r="F77" s="42"/>
      <c r="G77" s="42"/>
      <c r="H77" s="42"/>
      <c r="I77" s="42"/>
      <c r="J77" s="43" t="s">
        <v>95</v>
      </c>
      <c r="K77" s="43"/>
      <c r="L77" s="43"/>
      <c r="M77" s="42">
        <v>66757.7</v>
      </c>
      <c r="N77" s="42"/>
      <c r="O77" s="42"/>
      <c r="P77" s="39"/>
    </row>
    <row r="78" spans="1:16" ht="66" customHeight="1">
      <c r="A78" s="40"/>
      <c r="B78" s="42"/>
      <c r="C78" s="42"/>
      <c r="D78" s="42"/>
      <c r="E78" s="42"/>
      <c r="F78" s="42"/>
      <c r="G78" s="42"/>
      <c r="H78" s="42"/>
      <c r="I78" s="42"/>
      <c r="J78" s="43" t="s">
        <v>96</v>
      </c>
      <c r="K78" s="43"/>
      <c r="L78" s="43"/>
      <c r="M78" s="42">
        <v>33028.4</v>
      </c>
      <c r="N78" s="42"/>
      <c r="O78" s="42"/>
      <c r="P78" s="39"/>
    </row>
    <row r="79" spans="1:16" ht="32.25" customHeight="1">
      <c r="A79" s="40"/>
      <c r="B79" s="42"/>
      <c r="C79" s="42"/>
      <c r="D79" s="42"/>
      <c r="E79" s="42"/>
      <c r="F79" s="42"/>
      <c r="G79" s="42"/>
      <c r="H79" s="42"/>
      <c r="I79" s="42"/>
      <c r="J79" s="43" t="s">
        <v>97</v>
      </c>
      <c r="K79" s="43"/>
      <c r="L79" s="43"/>
      <c r="M79" s="42">
        <v>0</v>
      </c>
      <c r="N79" s="42"/>
      <c r="O79" s="42"/>
      <c r="P79" s="39"/>
    </row>
    <row r="80" spans="1:16" ht="12.75" customHeight="1">
      <c r="A80" s="40"/>
      <c r="B80" s="42"/>
      <c r="C80" s="42"/>
      <c r="D80" s="42"/>
      <c r="E80" s="42"/>
      <c r="F80" s="42"/>
      <c r="G80" s="42"/>
      <c r="H80" s="42"/>
      <c r="I80" s="42"/>
      <c r="J80" s="45" t="s">
        <v>98</v>
      </c>
      <c r="K80" s="45"/>
      <c r="L80" s="45"/>
      <c r="M80" s="42">
        <f>G75*0.028</f>
        <v>2243.75676</v>
      </c>
      <c r="N80" s="42"/>
      <c r="O80" s="42"/>
      <c r="P80" s="39"/>
    </row>
    <row r="81" spans="1:16" ht="12.75" customHeight="1">
      <c r="A81" s="40"/>
      <c r="B81" s="42"/>
      <c r="C81" s="42"/>
      <c r="D81" s="42"/>
      <c r="E81" s="42"/>
      <c r="F81" s="42"/>
      <c r="G81" s="42"/>
      <c r="H81" s="42"/>
      <c r="I81" s="42"/>
      <c r="J81" s="45" t="s">
        <v>99</v>
      </c>
      <c r="K81" s="45"/>
      <c r="L81" s="45"/>
      <c r="M81" s="42">
        <v>7934.6</v>
      </c>
      <c r="N81" s="42"/>
      <c r="O81" s="42"/>
      <c r="P81" s="39"/>
    </row>
    <row r="82" spans="1:16" ht="12.75" customHeight="1">
      <c r="A82" s="46" t="s">
        <v>39</v>
      </c>
      <c r="B82" s="47"/>
      <c r="C82" s="47"/>
      <c r="D82" s="47"/>
      <c r="E82" s="47">
        <f>E75</f>
        <v>79346.34</v>
      </c>
      <c r="F82" s="47"/>
      <c r="G82" s="47">
        <f>G75</f>
        <v>80134.17</v>
      </c>
      <c r="H82" s="47">
        <f>H75</f>
        <v>-47482.38676000002</v>
      </c>
      <c r="I82" s="47"/>
      <c r="J82" s="47" t="s">
        <v>100</v>
      </c>
      <c r="K82" s="47"/>
      <c r="L82" s="47"/>
      <c r="M82" s="47">
        <f>SUM(M75:M81)</f>
        <v>127616.55676000002</v>
      </c>
      <c r="N82" s="47"/>
      <c r="O82" s="47"/>
      <c r="P82" s="39"/>
    </row>
    <row r="83" spans="1:16" ht="12.75">
      <c r="A83" s="48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39"/>
      <c r="O83" s="39"/>
      <c r="P83" s="39"/>
    </row>
    <row r="84" spans="1:16" ht="12.75">
      <c r="A84" s="38" t="s">
        <v>42</v>
      </c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50"/>
      <c r="N84" s="39"/>
      <c r="O84" s="39"/>
      <c r="P84" s="39"/>
    </row>
    <row r="86" spans="1:13" ht="12.75">
      <c r="A86" s="51" t="s">
        <v>101</v>
      </c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</row>
    <row r="87" spans="7:11" ht="12.75">
      <c r="G87" s="51" t="s">
        <v>102</v>
      </c>
      <c r="H87" s="51"/>
      <c r="I87" s="51"/>
      <c r="J87" s="51"/>
      <c r="K87" s="51"/>
    </row>
    <row r="89" spans="1:16" ht="12.75" customHeight="1">
      <c r="A89" s="37" t="s">
        <v>111</v>
      </c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8"/>
      <c r="N89" s="39"/>
      <c r="O89" s="39"/>
      <c r="P89" s="39"/>
    </row>
    <row r="90" spans="1:16" ht="12.75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8"/>
      <c r="N90" s="39"/>
      <c r="O90" s="39"/>
      <c r="P90" s="39"/>
    </row>
    <row r="91" spans="1:16" ht="120" customHeight="1">
      <c r="A91" s="40" t="s">
        <v>1</v>
      </c>
      <c r="B91" s="40" t="s">
        <v>2</v>
      </c>
      <c r="C91" s="40" t="s">
        <v>86</v>
      </c>
      <c r="D91" s="40"/>
      <c r="E91" s="40" t="s">
        <v>87</v>
      </c>
      <c r="F91" s="40"/>
      <c r="G91" s="40" t="s">
        <v>88</v>
      </c>
      <c r="H91" s="41" t="s">
        <v>89</v>
      </c>
      <c r="I91" s="41" t="s">
        <v>90</v>
      </c>
      <c r="J91" s="40" t="s">
        <v>91</v>
      </c>
      <c r="K91" s="40"/>
      <c r="L91" s="40"/>
      <c r="M91" s="40"/>
      <c r="N91" s="40"/>
      <c r="O91" s="40"/>
      <c r="P91" s="39"/>
    </row>
    <row r="92" spans="1:16" ht="27.75" customHeight="1">
      <c r="A92" s="40" t="s">
        <v>112</v>
      </c>
      <c r="B92" s="42">
        <v>3324.8</v>
      </c>
      <c r="C92" s="42"/>
      <c r="D92" s="42"/>
      <c r="E92" s="42">
        <v>844587.81</v>
      </c>
      <c r="F92" s="42"/>
      <c r="G92" s="42">
        <v>849564.27</v>
      </c>
      <c r="H92" s="42">
        <f>G92-M99</f>
        <v>-134391.2295599999</v>
      </c>
      <c r="I92" s="42">
        <f>G92/E92*100</f>
        <v>100.5892175971614</v>
      </c>
      <c r="J92" s="43" t="s">
        <v>93</v>
      </c>
      <c r="K92" s="43"/>
      <c r="L92" s="43"/>
      <c r="M92" s="42">
        <v>104698.9</v>
      </c>
      <c r="N92" s="42"/>
      <c r="O92" s="42"/>
      <c r="P92" s="39"/>
    </row>
    <row r="93" spans="1:16" ht="12.75" customHeight="1">
      <c r="A93" s="44"/>
      <c r="B93" s="42"/>
      <c r="C93" s="42"/>
      <c r="D93" s="42"/>
      <c r="E93" s="42"/>
      <c r="F93" s="42"/>
      <c r="G93" s="42"/>
      <c r="H93" s="42"/>
      <c r="I93" s="42"/>
      <c r="J93" s="43" t="s">
        <v>94</v>
      </c>
      <c r="K93" s="43"/>
      <c r="L93" s="43"/>
      <c r="M93" s="42">
        <v>50670</v>
      </c>
      <c r="N93" s="42"/>
      <c r="O93" s="42"/>
      <c r="P93" s="39"/>
    </row>
    <row r="94" spans="1:16" ht="35.25" customHeight="1">
      <c r="A94" s="40"/>
      <c r="B94" s="42"/>
      <c r="C94" s="42"/>
      <c r="D94" s="42"/>
      <c r="E94" s="42"/>
      <c r="F94" s="42"/>
      <c r="G94" s="42"/>
      <c r="H94" s="42"/>
      <c r="I94" s="42"/>
      <c r="J94" s="43" t="s">
        <v>95</v>
      </c>
      <c r="K94" s="43"/>
      <c r="L94" s="43"/>
      <c r="M94" s="42">
        <v>178020.6</v>
      </c>
      <c r="N94" s="42"/>
      <c r="O94" s="42"/>
      <c r="P94" s="39"/>
    </row>
    <row r="95" spans="1:16" ht="72" customHeight="1">
      <c r="A95" s="40"/>
      <c r="B95" s="42"/>
      <c r="C95" s="42"/>
      <c r="D95" s="42"/>
      <c r="E95" s="42"/>
      <c r="F95" s="42"/>
      <c r="G95" s="42"/>
      <c r="H95" s="42"/>
      <c r="I95" s="42"/>
      <c r="J95" s="43" t="s">
        <v>96</v>
      </c>
      <c r="K95" s="43"/>
      <c r="L95" s="43"/>
      <c r="M95" s="42">
        <v>397147.9</v>
      </c>
      <c r="N95" s="42"/>
      <c r="O95" s="42"/>
      <c r="P95" s="39"/>
    </row>
    <row r="96" spans="1:16" ht="32.25" customHeight="1">
      <c r="A96" s="40"/>
      <c r="B96" s="42"/>
      <c r="C96" s="42"/>
      <c r="D96" s="42"/>
      <c r="E96" s="42"/>
      <c r="F96" s="42"/>
      <c r="G96" s="42"/>
      <c r="H96" s="42"/>
      <c r="I96" s="42"/>
      <c r="J96" s="43" t="s">
        <v>97</v>
      </c>
      <c r="K96" s="43"/>
      <c r="L96" s="43"/>
      <c r="M96" s="42">
        <v>159831.1</v>
      </c>
      <c r="N96" s="42"/>
      <c r="O96" s="42"/>
      <c r="P96" s="39"/>
    </row>
    <row r="97" spans="1:16" ht="12.75" customHeight="1">
      <c r="A97" s="40"/>
      <c r="B97" s="42"/>
      <c r="C97" s="42"/>
      <c r="D97" s="42"/>
      <c r="E97" s="42"/>
      <c r="F97" s="42"/>
      <c r="G97" s="42"/>
      <c r="H97" s="42"/>
      <c r="I97" s="42"/>
      <c r="J97" s="45" t="s">
        <v>98</v>
      </c>
      <c r="K97" s="45"/>
      <c r="L97" s="45"/>
      <c r="M97" s="42">
        <f>G92*0.028</f>
        <v>23787.79956</v>
      </c>
      <c r="N97" s="42"/>
      <c r="O97" s="42"/>
      <c r="P97" s="39"/>
    </row>
    <row r="98" spans="1:16" ht="12.75" customHeight="1">
      <c r="A98" s="40"/>
      <c r="B98" s="42"/>
      <c r="C98" s="42"/>
      <c r="D98" s="42"/>
      <c r="E98" s="42"/>
      <c r="F98" s="42"/>
      <c r="G98" s="42"/>
      <c r="H98" s="42"/>
      <c r="I98" s="42"/>
      <c r="J98" s="45" t="s">
        <v>99</v>
      </c>
      <c r="K98" s="45"/>
      <c r="L98" s="45"/>
      <c r="M98" s="42">
        <v>69799.2</v>
      </c>
      <c r="N98" s="42"/>
      <c r="O98" s="42"/>
      <c r="P98" s="39"/>
    </row>
    <row r="99" spans="1:16" ht="12.75" customHeight="1">
      <c r="A99" s="46" t="s">
        <v>39</v>
      </c>
      <c r="B99" s="47"/>
      <c r="C99" s="47"/>
      <c r="D99" s="47"/>
      <c r="E99" s="47">
        <f>E92</f>
        <v>844587.81</v>
      </c>
      <c r="F99" s="47"/>
      <c r="G99" s="47">
        <f>G92</f>
        <v>849564.27</v>
      </c>
      <c r="H99" s="47">
        <f>H92</f>
        <v>-134391.2295599999</v>
      </c>
      <c r="I99" s="47"/>
      <c r="J99" s="47" t="s">
        <v>100</v>
      </c>
      <c r="K99" s="47"/>
      <c r="L99" s="47"/>
      <c r="M99" s="47">
        <f>SUM(M92:M98)</f>
        <v>983955.4995599999</v>
      </c>
      <c r="N99" s="47"/>
      <c r="O99" s="47"/>
      <c r="P99" s="39"/>
    </row>
    <row r="100" spans="1:16" ht="12.75">
      <c r="A100" s="48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39"/>
      <c r="O100" s="39"/>
      <c r="P100" s="39"/>
    </row>
    <row r="101" spans="1:16" ht="12.75">
      <c r="A101" s="38" t="s">
        <v>42</v>
      </c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50"/>
      <c r="N101" s="39"/>
      <c r="O101" s="39"/>
      <c r="P101" s="39"/>
    </row>
    <row r="103" spans="1:13" ht="12.75">
      <c r="A103" s="51" t="s">
        <v>101</v>
      </c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</row>
    <row r="104" spans="7:11" ht="12.75">
      <c r="G104" s="51" t="s">
        <v>102</v>
      </c>
      <c r="H104" s="51"/>
      <c r="I104" s="51"/>
      <c r="J104" s="51"/>
      <c r="K104" s="51"/>
    </row>
    <row r="107" spans="1:16" ht="12.75" customHeight="1">
      <c r="A107" s="37" t="s">
        <v>113</v>
      </c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8"/>
      <c r="N107" s="39"/>
      <c r="O107" s="39"/>
      <c r="P107" s="39"/>
    </row>
    <row r="108" spans="1:16" ht="12.7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8"/>
      <c r="N108" s="39"/>
      <c r="O108" s="39"/>
      <c r="P108" s="39"/>
    </row>
    <row r="109" spans="1:16" ht="130.5" customHeight="1">
      <c r="A109" s="40" t="s">
        <v>1</v>
      </c>
      <c r="B109" s="40" t="s">
        <v>2</v>
      </c>
      <c r="C109" s="40" t="s">
        <v>86</v>
      </c>
      <c r="D109" s="40"/>
      <c r="E109" s="40" t="s">
        <v>87</v>
      </c>
      <c r="F109" s="40"/>
      <c r="G109" s="40" t="s">
        <v>88</v>
      </c>
      <c r="H109" s="41" t="s">
        <v>89</v>
      </c>
      <c r="I109" s="41" t="s">
        <v>90</v>
      </c>
      <c r="J109" s="40" t="s">
        <v>91</v>
      </c>
      <c r="K109" s="40"/>
      <c r="L109" s="40"/>
      <c r="M109" s="40"/>
      <c r="N109" s="40"/>
      <c r="O109" s="40"/>
      <c r="P109" s="39"/>
    </row>
    <row r="110" spans="1:16" ht="29.25" customHeight="1">
      <c r="A110" s="40" t="s">
        <v>114</v>
      </c>
      <c r="B110" s="42">
        <v>4543.8</v>
      </c>
      <c r="C110" s="42"/>
      <c r="D110" s="42"/>
      <c r="E110" s="42">
        <v>1129057.15</v>
      </c>
      <c r="F110" s="42"/>
      <c r="G110" s="42">
        <v>1057210.84</v>
      </c>
      <c r="H110" s="42">
        <f>G110-M117</f>
        <v>-198665.06351999985</v>
      </c>
      <c r="I110" s="42">
        <f>G110/E110*100</f>
        <v>93.63660998028313</v>
      </c>
      <c r="J110" s="43" t="s">
        <v>93</v>
      </c>
      <c r="K110" s="43"/>
      <c r="L110" s="43"/>
      <c r="M110" s="42">
        <v>144324.7</v>
      </c>
      <c r="N110" s="42"/>
      <c r="O110" s="42"/>
      <c r="P110" s="39"/>
    </row>
    <row r="111" spans="1:16" ht="12.75" customHeight="1">
      <c r="A111" s="44"/>
      <c r="B111" s="42"/>
      <c r="C111" s="42"/>
      <c r="D111" s="42"/>
      <c r="E111" s="42"/>
      <c r="F111" s="42"/>
      <c r="G111" s="42"/>
      <c r="H111" s="42"/>
      <c r="I111" s="42"/>
      <c r="J111" s="43" t="s">
        <v>94</v>
      </c>
      <c r="K111" s="43"/>
      <c r="L111" s="43"/>
      <c r="M111" s="42">
        <v>69247.5</v>
      </c>
      <c r="N111" s="42"/>
      <c r="O111" s="42"/>
      <c r="P111" s="39"/>
    </row>
    <row r="112" spans="1:16" ht="25.5" customHeight="1">
      <c r="A112" s="40"/>
      <c r="B112" s="42"/>
      <c r="C112" s="42"/>
      <c r="D112" s="42"/>
      <c r="E112" s="42"/>
      <c r="F112" s="42"/>
      <c r="G112" s="42"/>
      <c r="H112" s="42"/>
      <c r="I112" s="42"/>
      <c r="J112" s="43" t="s">
        <v>95</v>
      </c>
      <c r="K112" s="43"/>
      <c r="L112" s="43"/>
      <c r="M112" s="42">
        <v>226976.3</v>
      </c>
      <c r="N112" s="42"/>
      <c r="O112" s="42"/>
      <c r="P112" s="39"/>
    </row>
    <row r="113" spans="1:16" ht="66" customHeight="1">
      <c r="A113" s="40"/>
      <c r="B113" s="42"/>
      <c r="C113" s="42"/>
      <c r="D113" s="42"/>
      <c r="E113" s="42"/>
      <c r="F113" s="42"/>
      <c r="G113" s="42"/>
      <c r="H113" s="42"/>
      <c r="I113" s="42"/>
      <c r="J113" s="43" t="s">
        <v>96</v>
      </c>
      <c r="K113" s="43"/>
      <c r="L113" s="43"/>
      <c r="M113" s="42">
        <v>506237.1</v>
      </c>
      <c r="N113" s="42"/>
      <c r="O113" s="42"/>
      <c r="P113" s="39"/>
    </row>
    <row r="114" spans="1:16" ht="24.75" customHeight="1">
      <c r="A114" s="40"/>
      <c r="B114" s="42"/>
      <c r="C114" s="42"/>
      <c r="D114" s="42"/>
      <c r="E114" s="42"/>
      <c r="F114" s="42"/>
      <c r="G114" s="42"/>
      <c r="H114" s="42"/>
      <c r="I114" s="42"/>
      <c r="J114" s="43" t="s">
        <v>97</v>
      </c>
      <c r="K114" s="43"/>
      <c r="L114" s="43"/>
      <c r="M114" s="42">
        <v>183271.9</v>
      </c>
      <c r="N114" s="42"/>
      <c r="O114" s="42"/>
      <c r="P114" s="39"/>
    </row>
    <row r="115" spans="1:16" ht="12.75" customHeight="1">
      <c r="A115" s="40"/>
      <c r="B115" s="42"/>
      <c r="C115" s="42"/>
      <c r="D115" s="42"/>
      <c r="E115" s="42"/>
      <c r="F115" s="42"/>
      <c r="G115" s="42"/>
      <c r="H115" s="42"/>
      <c r="I115" s="42"/>
      <c r="J115" s="45" t="s">
        <v>98</v>
      </c>
      <c r="K115" s="45"/>
      <c r="L115" s="45"/>
      <c r="M115" s="42">
        <f>G110*0.028</f>
        <v>29601.903520000003</v>
      </c>
      <c r="N115" s="42"/>
      <c r="O115" s="42"/>
      <c r="P115" s="39"/>
    </row>
    <row r="116" spans="1:16" ht="12.75" customHeight="1">
      <c r="A116" s="40"/>
      <c r="B116" s="42"/>
      <c r="C116" s="42"/>
      <c r="D116" s="42"/>
      <c r="E116" s="42"/>
      <c r="F116" s="42"/>
      <c r="G116" s="42"/>
      <c r="H116" s="42"/>
      <c r="I116" s="42"/>
      <c r="J116" s="45" t="s">
        <v>99</v>
      </c>
      <c r="K116" s="45"/>
      <c r="L116" s="45"/>
      <c r="M116" s="42">
        <v>96216.5</v>
      </c>
      <c r="N116" s="42"/>
      <c r="O116" s="42"/>
      <c r="P116" s="39"/>
    </row>
    <row r="117" spans="1:16" ht="12.75" customHeight="1">
      <c r="A117" s="46" t="s">
        <v>39</v>
      </c>
      <c r="B117" s="47"/>
      <c r="C117" s="47"/>
      <c r="D117" s="47"/>
      <c r="E117" s="47">
        <f>E110</f>
        <v>1129057.15</v>
      </c>
      <c r="F117" s="47"/>
      <c r="G117" s="47">
        <f>G110</f>
        <v>1057210.84</v>
      </c>
      <c r="H117" s="47">
        <f>H110</f>
        <v>-198665.06351999985</v>
      </c>
      <c r="I117" s="47"/>
      <c r="J117" s="47" t="s">
        <v>100</v>
      </c>
      <c r="K117" s="47"/>
      <c r="L117" s="47"/>
      <c r="M117" s="47">
        <f>SUM(M110:M116)</f>
        <v>1255875.90352</v>
      </c>
      <c r="N117" s="47"/>
      <c r="O117" s="47"/>
      <c r="P117" s="39"/>
    </row>
    <row r="118" spans="1:16" ht="12.75">
      <c r="A118" s="48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39"/>
      <c r="O118" s="39"/>
      <c r="P118" s="39"/>
    </row>
    <row r="119" spans="1:16" ht="12.75">
      <c r="A119" s="38" t="s">
        <v>42</v>
      </c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50"/>
      <c r="N119" s="39"/>
      <c r="O119" s="39"/>
      <c r="P119" s="39"/>
    </row>
    <row r="121" spans="1:13" ht="12.75">
      <c r="A121" s="51" t="s">
        <v>101</v>
      </c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</row>
    <row r="122" spans="7:11" ht="12.75">
      <c r="G122" s="51" t="s">
        <v>102</v>
      </c>
      <c r="H122" s="51"/>
      <c r="I122" s="51"/>
      <c r="J122" s="51"/>
      <c r="K122" s="51"/>
    </row>
    <row r="124" spans="1:16" ht="12.75" customHeight="1">
      <c r="A124" s="37" t="s">
        <v>115</v>
      </c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8"/>
      <c r="N124" s="39"/>
      <c r="O124" s="39"/>
      <c r="P124" s="39"/>
    </row>
    <row r="125" spans="1:16" ht="12.7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8"/>
      <c r="N125" s="39"/>
      <c r="O125" s="39"/>
      <c r="P125" s="39"/>
    </row>
    <row r="126" spans="1:16" ht="91.5" customHeight="1">
      <c r="A126" s="40" t="s">
        <v>1</v>
      </c>
      <c r="B126" s="40" t="s">
        <v>2</v>
      </c>
      <c r="C126" s="40" t="s">
        <v>86</v>
      </c>
      <c r="D126" s="40"/>
      <c r="E126" s="40" t="s">
        <v>87</v>
      </c>
      <c r="F126" s="40"/>
      <c r="G126" s="40" t="s">
        <v>88</v>
      </c>
      <c r="H126" s="41" t="s">
        <v>89</v>
      </c>
      <c r="I126" s="41" t="s">
        <v>90</v>
      </c>
      <c r="J126" s="40" t="s">
        <v>91</v>
      </c>
      <c r="K126" s="40"/>
      <c r="L126" s="40"/>
      <c r="M126" s="40"/>
      <c r="N126" s="40"/>
      <c r="O126" s="40"/>
      <c r="P126" s="39"/>
    </row>
    <row r="127" spans="1:16" ht="36" customHeight="1">
      <c r="A127" s="40" t="s">
        <v>116</v>
      </c>
      <c r="B127" s="42">
        <v>4289.5</v>
      </c>
      <c r="C127" s="42"/>
      <c r="D127" s="42"/>
      <c r="E127" s="42">
        <v>1262796.69</v>
      </c>
      <c r="F127" s="42"/>
      <c r="G127" s="42">
        <v>1219089.65</v>
      </c>
      <c r="H127" s="42">
        <f>G127-M134</f>
        <v>-159790.9602000001</v>
      </c>
      <c r="I127" s="42">
        <f>G127/E127*100</f>
        <v>96.53886961011911</v>
      </c>
      <c r="J127" s="43" t="s">
        <v>93</v>
      </c>
      <c r="K127" s="43"/>
      <c r="L127" s="43"/>
      <c r="M127" s="42">
        <v>157754.1</v>
      </c>
      <c r="N127" s="42"/>
      <c r="O127" s="42"/>
      <c r="P127" s="39"/>
    </row>
    <row r="128" spans="1:16" ht="12.75" customHeight="1">
      <c r="A128" s="44"/>
      <c r="B128" s="42"/>
      <c r="C128" s="42"/>
      <c r="D128" s="42"/>
      <c r="E128" s="42"/>
      <c r="F128" s="42"/>
      <c r="G128" s="42"/>
      <c r="H128" s="42"/>
      <c r="I128" s="42"/>
      <c r="J128" s="43" t="s">
        <v>94</v>
      </c>
      <c r="K128" s="43"/>
      <c r="L128" s="43"/>
      <c r="M128" s="42">
        <v>65372</v>
      </c>
      <c r="N128" s="42"/>
      <c r="O128" s="42"/>
      <c r="P128" s="39"/>
    </row>
    <row r="129" spans="1:16" ht="32.25" customHeight="1">
      <c r="A129" s="40"/>
      <c r="B129" s="42"/>
      <c r="C129" s="42"/>
      <c r="D129" s="42"/>
      <c r="E129" s="42"/>
      <c r="F129" s="42"/>
      <c r="G129" s="42"/>
      <c r="H129" s="42"/>
      <c r="I129" s="42"/>
      <c r="J129" s="43" t="s">
        <v>95</v>
      </c>
      <c r="K129" s="43"/>
      <c r="L129" s="43"/>
      <c r="M129" s="42">
        <v>226976.3</v>
      </c>
      <c r="N129" s="42"/>
      <c r="O129" s="42"/>
      <c r="P129" s="39"/>
    </row>
    <row r="130" spans="1:16" ht="69.75" customHeight="1">
      <c r="A130" s="40"/>
      <c r="B130" s="42"/>
      <c r="C130" s="42"/>
      <c r="D130" s="42"/>
      <c r="E130" s="42"/>
      <c r="F130" s="42"/>
      <c r="G130" s="42"/>
      <c r="H130" s="42"/>
      <c r="I130" s="42"/>
      <c r="J130" s="43" t="s">
        <v>96</v>
      </c>
      <c r="K130" s="43"/>
      <c r="L130" s="43"/>
      <c r="M130" s="42">
        <v>563248.8</v>
      </c>
      <c r="N130" s="42"/>
      <c r="O130" s="42"/>
      <c r="P130" s="39"/>
    </row>
    <row r="131" spans="1:16" ht="29.25" customHeight="1">
      <c r="A131" s="40"/>
      <c r="B131" s="42"/>
      <c r="C131" s="42"/>
      <c r="D131" s="42"/>
      <c r="E131" s="42"/>
      <c r="F131" s="42"/>
      <c r="G131" s="42"/>
      <c r="H131" s="42"/>
      <c r="I131" s="42"/>
      <c r="J131" s="43" t="s">
        <v>97</v>
      </c>
      <c r="K131" s="43"/>
      <c r="L131" s="43"/>
      <c r="M131" s="42">
        <v>226225.5</v>
      </c>
      <c r="N131" s="42"/>
      <c r="O131" s="42"/>
      <c r="P131" s="39"/>
    </row>
    <row r="132" spans="1:16" ht="12.75" customHeight="1">
      <c r="A132" s="40"/>
      <c r="B132" s="42"/>
      <c r="C132" s="42"/>
      <c r="D132" s="42"/>
      <c r="E132" s="42"/>
      <c r="F132" s="42"/>
      <c r="G132" s="42"/>
      <c r="H132" s="42"/>
      <c r="I132" s="42"/>
      <c r="J132" s="45" t="s">
        <v>98</v>
      </c>
      <c r="K132" s="45"/>
      <c r="L132" s="45"/>
      <c r="M132" s="42">
        <f>G127*0.028</f>
        <v>34134.5102</v>
      </c>
      <c r="N132" s="42"/>
      <c r="O132" s="42"/>
      <c r="P132" s="39"/>
    </row>
    <row r="133" spans="1:16" ht="12.75" customHeight="1">
      <c r="A133" s="40"/>
      <c r="B133" s="42"/>
      <c r="C133" s="42"/>
      <c r="D133" s="42"/>
      <c r="E133" s="42"/>
      <c r="F133" s="42"/>
      <c r="G133" s="42"/>
      <c r="H133" s="42"/>
      <c r="I133" s="42"/>
      <c r="J133" s="45" t="s">
        <v>99</v>
      </c>
      <c r="K133" s="45"/>
      <c r="L133" s="45"/>
      <c r="M133" s="42">
        <v>105169.4</v>
      </c>
      <c r="N133" s="42"/>
      <c r="O133" s="42"/>
      <c r="P133" s="39"/>
    </row>
    <row r="134" spans="1:16" ht="12.75" customHeight="1">
      <c r="A134" s="46" t="s">
        <v>39</v>
      </c>
      <c r="B134" s="47"/>
      <c r="C134" s="47"/>
      <c r="D134" s="47"/>
      <c r="E134" s="47">
        <f>E127</f>
        <v>1262796.69</v>
      </c>
      <c r="F134" s="47"/>
      <c r="G134" s="47">
        <f>G127</f>
        <v>1219089.65</v>
      </c>
      <c r="H134" s="47">
        <f>H127</f>
        <v>-159790.9602000001</v>
      </c>
      <c r="I134" s="47"/>
      <c r="J134" s="47" t="s">
        <v>100</v>
      </c>
      <c r="K134" s="47"/>
      <c r="L134" s="47"/>
      <c r="M134" s="47">
        <f>SUM(M127:M133)</f>
        <v>1378880.6102</v>
      </c>
      <c r="N134" s="47"/>
      <c r="O134" s="47"/>
      <c r="P134" s="39"/>
    </row>
    <row r="135" spans="1:16" ht="12.75">
      <c r="A135" s="48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39"/>
      <c r="O135" s="39"/>
      <c r="P135" s="39"/>
    </row>
    <row r="136" spans="1:16" ht="12.75">
      <c r="A136" s="38" t="s">
        <v>42</v>
      </c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50"/>
      <c r="N136" s="39"/>
      <c r="O136" s="39"/>
      <c r="P136" s="39"/>
    </row>
    <row r="138" spans="1:13" ht="12.75">
      <c r="A138" s="51" t="s">
        <v>101</v>
      </c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</row>
    <row r="139" spans="7:11" ht="12.75">
      <c r="G139" s="51" t="s">
        <v>102</v>
      </c>
      <c r="H139" s="51"/>
      <c r="I139" s="51"/>
      <c r="J139" s="51"/>
      <c r="K139" s="51"/>
    </row>
    <row r="141" spans="1:16" ht="12.75" customHeight="1">
      <c r="A141" s="37" t="s">
        <v>117</v>
      </c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8"/>
      <c r="N141" s="39"/>
      <c r="O141" s="39"/>
      <c r="P141" s="39"/>
    </row>
    <row r="142" spans="1:16" ht="12.7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8"/>
      <c r="N142" s="39"/>
      <c r="O142" s="39"/>
      <c r="P142" s="39"/>
    </row>
    <row r="143" spans="1:16" ht="115.5" customHeight="1">
      <c r="A143" s="40" t="s">
        <v>1</v>
      </c>
      <c r="B143" s="40" t="s">
        <v>2</v>
      </c>
      <c r="C143" s="40" t="s">
        <v>86</v>
      </c>
      <c r="D143" s="40"/>
      <c r="E143" s="40" t="s">
        <v>87</v>
      </c>
      <c r="F143" s="40"/>
      <c r="G143" s="40" t="s">
        <v>88</v>
      </c>
      <c r="H143" s="41" t="s">
        <v>89</v>
      </c>
      <c r="I143" s="41" t="s">
        <v>90</v>
      </c>
      <c r="J143" s="40" t="s">
        <v>91</v>
      </c>
      <c r="K143" s="40"/>
      <c r="L143" s="40"/>
      <c r="M143" s="40"/>
      <c r="N143" s="40"/>
      <c r="O143" s="40"/>
      <c r="P143" s="39"/>
    </row>
    <row r="144" spans="1:16" ht="31.5" customHeight="1">
      <c r="A144" s="40" t="s">
        <v>118</v>
      </c>
      <c r="B144" s="42">
        <v>4503.5</v>
      </c>
      <c r="C144" s="42"/>
      <c r="D144" s="42"/>
      <c r="E144" s="42">
        <v>1259813.43</v>
      </c>
      <c r="F144" s="42"/>
      <c r="G144" s="42">
        <v>1212016.37</v>
      </c>
      <c r="H144" s="42">
        <f>G144-M151</f>
        <v>-275612.58835999994</v>
      </c>
      <c r="I144" s="42">
        <f>G144/E144*100</f>
        <v>96.20602075975648</v>
      </c>
      <c r="J144" s="43" t="s">
        <v>93</v>
      </c>
      <c r="K144" s="43"/>
      <c r="L144" s="43"/>
      <c r="M144" s="42">
        <v>159274</v>
      </c>
      <c r="N144" s="42"/>
      <c r="O144" s="42"/>
      <c r="P144" s="39"/>
    </row>
    <row r="145" spans="1:16" ht="12.75" customHeight="1">
      <c r="A145" s="44"/>
      <c r="B145" s="42"/>
      <c r="C145" s="42"/>
      <c r="D145" s="42"/>
      <c r="E145" s="42"/>
      <c r="F145" s="42"/>
      <c r="G145" s="42"/>
      <c r="H145" s="42"/>
      <c r="I145" s="42"/>
      <c r="J145" s="43" t="s">
        <v>94</v>
      </c>
      <c r="K145" s="43"/>
      <c r="L145" s="43"/>
      <c r="M145" s="42">
        <v>68633.3</v>
      </c>
      <c r="N145" s="42"/>
      <c r="O145" s="42"/>
      <c r="P145" s="39"/>
    </row>
    <row r="146" spans="1:16" ht="28.5" customHeight="1">
      <c r="A146" s="40"/>
      <c r="B146" s="42"/>
      <c r="C146" s="42"/>
      <c r="D146" s="42"/>
      <c r="E146" s="42"/>
      <c r="F146" s="42"/>
      <c r="G146" s="42"/>
      <c r="H146" s="42"/>
      <c r="I146" s="42"/>
      <c r="J146" s="43" t="s">
        <v>95</v>
      </c>
      <c r="K146" s="43"/>
      <c r="L146" s="43"/>
      <c r="M146" s="42">
        <v>226976.3</v>
      </c>
      <c r="N146" s="42"/>
      <c r="O146" s="42"/>
      <c r="P146" s="39"/>
    </row>
    <row r="147" spans="1:16" ht="66" customHeight="1">
      <c r="A147" s="40"/>
      <c r="B147" s="42"/>
      <c r="C147" s="42"/>
      <c r="D147" s="42"/>
      <c r="E147" s="42"/>
      <c r="F147" s="42"/>
      <c r="G147" s="42"/>
      <c r="H147" s="42"/>
      <c r="I147" s="42"/>
      <c r="J147" s="43" t="s">
        <v>96</v>
      </c>
      <c r="K147" s="43"/>
      <c r="L147" s="43"/>
      <c r="M147" s="42">
        <v>675972.3</v>
      </c>
      <c r="N147" s="42"/>
      <c r="O147" s="42"/>
      <c r="P147" s="39"/>
    </row>
    <row r="148" spans="1:16" ht="30" customHeight="1">
      <c r="A148" s="40"/>
      <c r="B148" s="42"/>
      <c r="C148" s="42"/>
      <c r="D148" s="42"/>
      <c r="E148" s="42"/>
      <c r="F148" s="42"/>
      <c r="G148" s="42"/>
      <c r="H148" s="42"/>
      <c r="I148" s="42"/>
      <c r="J148" s="43" t="s">
        <v>97</v>
      </c>
      <c r="K148" s="43"/>
      <c r="L148" s="43"/>
      <c r="M148" s="42">
        <v>216653.9</v>
      </c>
      <c r="N148" s="42"/>
      <c r="O148" s="42"/>
      <c r="P148" s="39"/>
    </row>
    <row r="149" spans="1:16" ht="12.75" customHeight="1">
      <c r="A149" s="40"/>
      <c r="B149" s="42"/>
      <c r="C149" s="42"/>
      <c r="D149" s="42"/>
      <c r="E149" s="42"/>
      <c r="F149" s="42"/>
      <c r="G149" s="42"/>
      <c r="H149" s="42"/>
      <c r="I149" s="42"/>
      <c r="J149" s="45" t="s">
        <v>98</v>
      </c>
      <c r="K149" s="45"/>
      <c r="L149" s="45"/>
      <c r="M149" s="42">
        <f>G144*0.028</f>
        <v>33936.458360000004</v>
      </c>
      <c r="N149" s="42"/>
      <c r="O149" s="42"/>
      <c r="P149" s="39"/>
    </row>
    <row r="150" spans="1:16" ht="12.75" customHeight="1">
      <c r="A150" s="40"/>
      <c r="B150" s="42"/>
      <c r="C150" s="42"/>
      <c r="D150" s="42"/>
      <c r="E150" s="42"/>
      <c r="F150" s="42"/>
      <c r="G150" s="42"/>
      <c r="H150" s="42"/>
      <c r="I150" s="42"/>
      <c r="J150" s="45" t="s">
        <v>99</v>
      </c>
      <c r="K150" s="45"/>
      <c r="L150" s="45"/>
      <c r="M150" s="42">
        <v>106182.7</v>
      </c>
      <c r="N150" s="42"/>
      <c r="O150" s="42"/>
      <c r="P150" s="39"/>
    </row>
    <row r="151" spans="1:16" ht="12.75" customHeight="1">
      <c r="A151" s="46" t="s">
        <v>39</v>
      </c>
      <c r="B151" s="47"/>
      <c r="C151" s="47"/>
      <c r="D151" s="47"/>
      <c r="E151" s="47">
        <f>E144</f>
        <v>1259813.43</v>
      </c>
      <c r="F151" s="47"/>
      <c r="G151" s="47">
        <f>G144</f>
        <v>1212016.37</v>
      </c>
      <c r="H151" s="47">
        <f>H144</f>
        <v>-275612.58835999994</v>
      </c>
      <c r="I151" s="47"/>
      <c r="J151" s="47" t="s">
        <v>100</v>
      </c>
      <c r="K151" s="47"/>
      <c r="L151" s="47"/>
      <c r="M151" s="47">
        <f>SUM(M144:M150)</f>
        <v>1487628.95836</v>
      </c>
      <c r="N151" s="47"/>
      <c r="O151" s="47"/>
      <c r="P151" s="39"/>
    </row>
    <row r="152" spans="1:16" ht="12.75">
      <c r="A152" s="48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39"/>
      <c r="O152" s="39"/>
      <c r="P152" s="39"/>
    </row>
    <row r="153" spans="1:16" ht="12.75">
      <c r="A153" s="38" t="s">
        <v>42</v>
      </c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50"/>
      <c r="N153" s="39"/>
      <c r="O153" s="39"/>
      <c r="P153" s="39"/>
    </row>
    <row r="155" spans="1:13" ht="12.75">
      <c r="A155" s="51" t="s">
        <v>101</v>
      </c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</row>
    <row r="156" spans="7:11" ht="12.75">
      <c r="G156" s="51" t="s">
        <v>102</v>
      </c>
      <c r="H156" s="51"/>
      <c r="I156" s="51"/>
      <c r="J156" s="51"/>
      <c r="K156" s="51"/>
    </row>
    <row r="159" spans="1:16" ht="12.75" customHeight="1">
      <c r="A159" s="37" t="s">
        <v>119</v>
      </c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8"/>
      <c r="N159" s="39"/>
      <c r="O159" s="39"/>
      <c r="P159" s="39"/>
    </row>
    <row r="160" spans="1:16" ht="12.7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8"/>
      <c r="N160" s="39"/>
      <c r="O160" s="39"/>
      <c r="P160" s="39"/>
    </row>
    <row r="161" spans="1:16" ht="99.75" customHeight="1">
      <c r="A161" s="40" t="s">
        <v>1</v>
      </c>
      <c r="B161" s="40" t="s">
        <v>2</v>
      </c>
      <c r="C161" s="40" t="s">
        <v>86</v>
      </c>
      <c r="D161" s="40"/>
      <c r="E161" s="40" t="s">
        <v>87</v>
      </c>
      <c r="F161" s="40"/>
      <c r="G161" s="40" t="s">
        <v>88</v>
      </c>
      <c r="H161" s="41" t="s">
        <v>89</v>
      </c>
      <c r="I161" s="41" t="s">
        <v>90</v>
      </c>
      <c r="J161" s="40" t="s">
        <v>91</v>
      </c>
      <c r="K161" s="40"/>
      <c r="L161" s="40"/>
      <c r="M161" s="40"/>
      <c r="N161" s="40"/>
      <c r="O161" s="40"/>
      <c r="P161" s="39"/>
    </row>
    <row r="162" spans="1:16" ht="34.5" customHeight="1">
      <c r="A162" s="40" t="s">
        <v>120</v>
      </c>
      <c r="B162" s="42">
        <v>4454.9</v>
      </c>
      <c r="C162" s="42"/>
      <c r="D162" s="42"/>
      <c r="E162" s="42">
        <v>1329245.74</v>
      </c>
      <c r="F162" s="42"/>
      <c r="G162" s="42">
        <v>1219488.18</v>
      </c>
      <c r="H162" s="42">
        <f>G162-M169</f>
        <v>-317221.6199999999</v>
      </c>
      <c r="I162" s="42">
        <f>G162/E162*100</f>
        <v>91.74286915525491</v>
      </c>
      <c r="J162" s="43" t="s">
        <v>93</v>
      </c>
      <c r="K162" s="43"/>
      <c r="L162" s="43"/>
      <c r="M162" s="42">
        <v>140380</v>
      </c>
      <c r="N162" s="42"/>
      <c r="O162" s="42"/>
      <c r="P162" s="39"/>
    </row>
    <row r="163" spans="1:16" ht="12.75" customHeight="1">
      <c r="A163" s="44"/>
      <c r="B163" s="42"/>
      <c r="C163" s="42"/>
      <c r="D163" s="42"/>
      <c r="E163" s="42"/>
      <c r="F163" s="42"/>
      <c r="G163" s="42"/>
      <c r="H163" s="42"/>
      <c r="I163" s="42"/>
      <c r="J163" s="43" t="s">
        <v>94</v>
      </c>
      <c r="K163" s="43"/>
      <c r="L163" s="43"/>
      <c r="M163" s="42">
        <v>67892.7</v>
      </c>
      <c r="N163" s="42"/>
      <c r="O163" s="42"/>
      <c r="P163" s="39"/>
    </row>
    <row r="164" spans="1:16" ht="27.75" customHeight="1">
      <c r="A164" s="40"/>
      <c r="B164" s="42"/>
      <c r="C164" s="42"/>
      <c r="D164" s="42"/>
      <c r="E164" s="42"/>
      <c r="F164" s="42"/>
      <c r="G164" s="42"/>
      <c r="H164" s="42"/>
      <c r="I164" s="42"/>
      <c r="J164" s="43" t="s">
        <v>95</v>
      </c>
      <c r="K164" s="43"/>
      <c r="L164" s="43"/>
      <c r="M164" s="42">
        <v>226976.3</v>
      </c>
      <c r="N164" s="42"/>
      <c r="O164" s="42"/>
      <c r="P164" s="39"/>
    </row>
    <row r="165" spans="1:16" ht="68.25" customHeight="1">
      <c r="A165" s="40"/>
      <c r="B165" s="42"/>
      <c r="C165" s="42"/>
      <c r="D165" s="42"/>
      <c r="E165" s="42"/>
      <c r="F165" s="42"/>
      <c r="G165" s="42"/>
      <c r="H165" s="42"/>
      <c r="I165" s="42"/>
      <c r="J165" s="43" t="s">
        <v>96</v>
      </c>
      <c r="K165" s="43"/>
      <c r="L165" s="43"/>
      <c r="M165" s="42">
        <v>555597.2</v>
      </c>
      <c r="N165" s="42"/>
      <c r="O165" s="42"/>
      <c r="P165" s="39"/>
    </row>
    <row r="166" spans="1:16" ht="39.75" customHeight="1">
      <c r="A166" s="40"/>
      <c r="B166" s="42"/>
      <c r="C166" s="42"/>
      <c r="D166" s="42"/>
      <c r="E166" s="42"/>
      <c r="F166" s="42"/>
      <c r="G166" s="42"/>
      <c r="H166" s="42"/>
      <c r="I166" s="42"/>
      <c r="J166" s="43" t="s">
        <v>97</v>
      </c>
      <c r="K166" s="43"/>
      <c r="L166" s="43"/>
      <c r="M166" s="42">
        <v>418131.2</v>
      </c>
      <c r="N166" s="42"/>
      <c r="O166" s="42"/>
      <c r="P166" s="39"/>
    </row>
    <row r="167" spans="1:16" ht="12.75" customHeight="1">
      <c r="A167" s="40"/>
      <c r="B167" s="42"/>
      <c r="C167" s="42"/>
      <c r="D167" s="42"/>
      <c r="E167" s="42"/>
      <c r="F167" s="42"/>
      <c r="G167" s="42"/>
      <c r="H167" s="42"/>
      <c r="I167" s="42"/>
      <c r="J167" s="45" t="s">
        <v>98</v>
      </c>
      <c r="K167" s="45"/>
      <c r="L167" s="45"/>
      <c r="M167" s="42">
        <v>34145.7</v>
      </c>
      <c r="N167" s="42"/>
      <c r="O167" s="42"/>
      <c r="P167" s="39"/>
    </row>
    <row r="168" spans="1:16" ht="12.75" customHeight="1">
      <c r="A168" s="40"/>
      <c r="B168" s="42"/>
      <c r="C168" s="42"/>
      <c r="D168" s="42"/>
      <c r="E168" s="42"/>
      <c r="F168" s="42"/>
      <c r="G168" s="42"/>
      <c r="H168" s="42"/>
      <c r="I168" s="42"/>
      <c r="J168" s="45" t="s">
        <v>99</v>
      </c>
      <c r="K168" s="45"/>
      <c r="L168" s="45"/>
      <c r="M168" s="42">
        <v>93586.7</v>
      </c>
      <c r="N168" s="42"/>
      <c r="O168" s="42"/>
      <c r="P168" s="39"/>
    </row>
    <row r="169" spans="1:16" ht="12.75" customHeight="1">
      <c r="A169" s="46" t="s">
        <v>39</v>
      </c>
      <c r="B169" s="47"/>
      <c r="C169" s="47"/>
      <c r="D169" s="47"/>
      <c r="E169" s="47">
        <f>E162</f>
        <v>1329245.74</v>
      </c>
      <c r="F169" s="47"/>
      <c r="G169" s="47">
        <f>G162</f>
        <v>1219488.18</v>
      </c>
      <c r="H169" s="47">
        <f>H162</f>
        <v>-317221.6199999999</v>
      </c>
      <c r="I169" s="47"/>
      <c r="J169" s="47" t="s">
        <v>100</v>
      </c>
      <c r="K169" s="47"/>
      <c r="L169" s="47"/>
      <c r="M169" s="47">
        <f>SUM(M162:M168)</f>
        <v>1536709.7999999998</v>
      </c>
      <c r="N169" s="47"/>
      <c r="O169" s="47"/>
      <c r="P169" s="39"/>
    </row>
    <row r="170" spans="1:16" ht="12.75">
      <c r="A170" s="48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39"/>
      <c r="O170" s="39"/>
      <c r="P170" s="39"/>
    </row>
    <row r="171" spans="1:16" ht="12.75">
      <c r="A171" s="38" t="s">
        <v>42</v>
      </c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50"/>
      <c r="N171" s="39"/>
      <c r="O171" s="39"/>
      <c r="P171" s="39"/>
    </row>
    <row r="173" spans="1:13" ht="12.75">
      <c r="A173" s="51" t="s">
        <v>101</v>
      </c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</row>
    <row r="174" spans="7:11" ht="12.75">
      <c r="G174" s="51" t="s">
        <v>102</v>
      </c>
      <c r="H174" s="51"/>
      <c r="I174" s="51"/>
      <c r="J174" s="51"/>
      <c r="K174" s="51"/>
    </row>
    <row r="176" spans="1:16" ht="12.75" customHeight="1">
      <c r="A176" s="37" t="s">
        <v>121</v>
      </c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8"/>
      <c r="N176" s="39"/>
      <c r="O176" s="39"/>
      <c r="P176" s="39"/>
    </row>
    <row r="177" spans="1:16" ht="12.7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8"/>
      <c r="N177" s="39"/>
      <c r="O177" s="39"/>
      <c r="P177" s="39"/>
    </row>
    <row r="178" spans="1:16" ht="132.75" customHeight="1">
      <c r="A178" s="40" t="s">
        <v>1</v>
      </c>
      <c r="B178" s="40" t="s">
        <v>2</v>
      </c>
      <c r="C178" s="40" t="s">
        <v>86</v>
      </c>
      <c r="D178" s="40"/>
      <c r="E178" s="40" t="s">
        <v>87</v>
      </c>
      <c r="F178" s="40"/>
      <c r="G178" s="40" t="s">
        <v>88</v>
      </c>
      <c r="H178" s="41" t="s">
        <v>89</v>
      </c>
      <c r="I178" s="41" t="s">
        <v>90</v>
      </c>
      <c r="J178" s="40" t="s">
        <v>91</v>
      </c>
      <c r="K178" s="40"/>
      <c r="L178" s="40"/>
      <c r="M178" s="40"/>
      <c r="N178" s="40"/>
      <c r="O178" s="40"/>
      <c r="P178" s="39"/>
    </row>
    <row r="179" spans="1:16" ht="23.25" customHeight="1">
      <c r="A179" s="40" t="s">
        <v>122</v>
      </c>
      <c r="B179" s="42">
        <v>249.3</v>
      </c>
      <c r="C179" s="42"/>
      <c r="D179" s="42"/>
      <c r="E179" s="42">
        <v>30140.4</v>
      </c>
      <c r="F179" s="42"/>
      <c r="G179" s="42">
        <v>29211.05</v>
      </c>
      <c r="H179" s="42">
        <f>G179-M186</f>
        <v>-1094.259399999999</v>
      </c>
      <c r="I179" s="42">
        <f>G179/E179*100</f>
        <v>96.91659699274064</v>
      </c>
      <c r="J179" s="43" t="s">
        <v>93</v>
      </c>
      <c r="K179" s="43"/>
      <c r="L179" s="43"/>
      <c r="M179" s="42">
        <v>4521.1</v>
      </c>
      <c r="N179" s="42"/>
      <c r="O179" s="42"/>
      <c r="P179" s="39"/>
    </row>
    <row r="180" spans="1:16" ht="12.75" customHeight="1">
      <c r="A180" s="44"/>
      <c r="B180" s="42"/>
      <c r="C180" s="42"/>
      <c r="D180" s="42"/>
      <c r="E180" s="42"/>
      <c r="F180" s="42"/>
      <c r="G180" s="42"/>
      <c r="H180" s="42"/>
      <c r="I180" s="42"/>
      <c r="J180" s="43" t="s">
        <v>94</v>
      </c>
      <c r="K180" s="43"/>
      <c r="L180" s="43"/>
      <c r="M180" s="42">
        <v>3799.3</v>
      </c>
      <c r="N180" s="42"/>
      <c r="O180" s="42"/>
      <c r="P180" s="39"/>
    </row>
    <row r="181" spans="1:16" ht="12.75" customHeight="1" hidden="1">
      <c r="A181" s="40"/>
      <c r="B181" s="42"/>
      <c r="C181" s="42"/>
      <c r="D181" s="42"/>
      <c r="E181" s="42"/>
      <c r="F181" s="42"/>
      <c r="G181" s="42"/>
      <c r="H181" s="42"/>
      <c r="I181" s="42"/>
      <c r="J181" s="43" t="s">
        <v>95</v>
      </c>
      <c r="K181" s="43"/>
      <c r="L181" s="43"/>
      <c r="M181" s="42">
        <v>0</v>
      </c>
      <c r="N181" s="42"/>
      <c r="O181" s="42"/>
      <c r="P181" s="39"/>
    </row>
    <row r="182" spans="1:16" ht="77.25" customHeight="1">
      <c r="A182" s="40"/>
      <c r="B182" s="42"/>
      <c r="C182" s="42"/>
      <c r="D182" s="42"/>
      <c r="E182" s="42"/>
      <c r="F182" s="42"/>
      <c r="G182" s="42"/>
      <c r="H182" s="42"/>
      <c r="I182" s="42"/>
      <c r="J182" s="43" t="s">
        <v>96</v>
      </c>
      <c r="K182" s="43"/>
      <c r="L182" s="43"/>
      <c r="M182" s="42">
        <v>18153</v>
      </c>
      <c r="N182" s="42"/>
      <c r="O182" s="42"/>
      <c r="P182" s="39"/>
    </row>
    <row r="183" spans="1:16" ht="12.75" customHeight="1" hidden="1">
      <c r="A183" s="40"/>
      <c r="B183" s="42"/>
      <c r="C183" s="42"/>
      <c r="D183" s="42"/>
      <c r="E183" s="42"/>
      <c r="F183" s="42"/>
      <c r="G183" s="42"/>
      <c r="H183" s="42"/>
      <c r="I183" s="42"/>
      <c r="J183" s="43" t="s">
        <v>97</v>
      </c>
      <c r="K183" s="43"/>
      <c r="L183" s="43"/>
      <c r="M183" s="42">
        <v>0</v>
      </c>
      <c r="N183" s="42"/>
      <c r="O183" s="42"/>
      <c r="P183" s="39"/>
    </row>
    <row r="184" spans="1:16" ht="12.75" customHeight="1">
      <c r="A184" s="40"/>
      <c r="B184" s="42"/>
      <c r="C184" s="42"/>
      <c r="D184" s="42"/>
      <c r="E184" s="42"/>
      <c r="F184" s="42"/>
      <c r="G184" s="42"/>
      <c r="H184" s="42"/>
      <c r="I184" s="42"/>
      <c r="J184" s="45" t="s">
        <v>98</v>
      </c>
      <c r="K184" s="45"/>
      <c r="L184" s="45"/>
      <c r="M184" s="42">
        <f>G179*0.028</f>
        <v>817.9094</v>
      </c>
      <c r="N184" s="42"/>
      <c r="O184" s="42"/>
      <c r="P184" s="39"/>
    </row>
    <row r="185" spans="1:16" ht="12.75" customHeight="1">
      <c r="A185" s="40"/>
      <c r="B185" s="42"/>
      <c r="C185" s="42"/>
      <c r="D185" s="42"/>
      <c r="E185" s="42"/>
      <c r="F185" s="42"/>
      <c r="G185" s="42"/>
      <c r="H185" s="42"/>
      <c r="I185" s="42"/>
      <c r="J185" s="45" t="s">
        <v>99</v>
      </c>
      <c r="K185" s="45"/>
      <c r="L185" s="45"/>
      <c r="M185" s="42">
        <v>3014</v>
      </c>
      <c r="N185" s="42"/>
      <c r="O185" s="42"/>
      <c r="P185" s="39"/>
    </row>
    <row r="186" spans="1:16" ht="12.75" customHeight="1">
      <c r="A186" s="46" t="s">
        <v>39</v>
      </c>
      <c r="B186" s="47"/>
      <c r="C186" s="47"/>
      <c r="D186" s="47"/>
      <c r="E186" s="47">
        <f>E179</f>
        <v>30140.4</v>
      </c>
      <c r="F186" s="47"/>
      <c r="G186" s="47">
        <f>G179</f>
        <v>29211.05</v>
      </c>
      <c r="H186" s="47">
        <f>H179</f>
        <v>-1094.259399999999</v>
      </c>
      <c r="I186" s="47"/>
      <c r="J186" s="47" t="s">
        <v>100</v>
      </c>
      <c r="K186" s="47"/>
      <c r="L186" s="47"/>
      <c r="M186" s="47">
        <f>SUM(M179:M185)</f>
        <v>30305.3094</v>
      </c>
      <c r="N186" s="47"/>
      <c r="O186" s="47"/>
      <c r="P186" s="39"/>
    </row>
    <row r="187" spans="1:16" ht="12.75">
      <c r="A187" s="48"/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39"/>
      <c r="O187" s="39"/>
      <c r="P187" s="39"/>
    </row>
    <row r="188" spans="1:16" ht="12.75">
      <c r="A188" s="38" t="s">
        <v>42</v>
      </c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50"/>
      <c r="N188" s="39"/>
      <c r="O188" s="39"/>
      <c r="P188" s="39"/>
    </row>
    <row r="190" spans="1:13" ht="12.75">
      <c r="A190" s="51" t="s">
        <v>101</v>
      </c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</row>
    <row r="191" spans="7:11" ht="12.75">
      <c r="G191" s="51" t="s">
        <v>102</v>
      </c>
      <c r="H191" s="51"/>
      <c r="I191" s="51"/>
      <c r="J191" s="51"/>
      <c r="K191" s="51"/>
    </row>
    <row r="193" spans="1:16" ht="12.75" customHeight="1">
      <c r="A193" s="37" t="s">
        <v>123</v>
      </c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8"/>
      <c r="N193" s="39"/>
      <c r="O193" s="39"/>
      <c r="P193" s="39"/>
    </row>
    <row r="194" spans="1:16" ht="12.75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8"/>
      <c r="N194" s="39"/>
      <c r="O194" s="39"/>
      <c r="P194" s="39"/>
    </row>
    <row r="195" spans="1:16" ht="133.5" customHeight="1">
      <c r="A195" s="40" t="s">
        <v>1</v>
      </c>
      <c r="B195" s="40" t="s">
        <v>2</v>
      </c>
      <c r="C195" s="40" t="s">
        <v>86</v>
      </c>
      <c r="D195" s="40"/>
      <c r="E195" s="40" t="s">
        <v>87</v>
      </c>
      <c r="F195" s="40"/>
      <c r="G195" s="40" t="s">
        <v>88</v>
      </c>
      <c r="H195" s="41" t="s">
        <v>89</v>
      </c>
      <c r="I195" s="41" t="s">
        <v>90</v>
      </c>
      <c r="J195" s="40" t="s">
        <v>91</v>
      </c>
      <c r="K195" s="40"/>
      <c r="L195" s="40"/>
      <c r="M195" s="40"/>
      <c r="N195" s="40"/>
      <c r="O195" s="40"/>
      <c r="P195" s="39"/>
    </row>
    <row r="196" spans="1:16" ht="25.5" customHeight="1">
      <c r="A196" s="40" t="s">
        <v>124</v>
      </c>
      <c r="B196" s="42">
        <v>5129.5</v>
      </c>
      <c r="C196" s="42"/>
      <c r="D196" s="42"/>
      <c r="E196" s="42">
        <v>1514307.53</v>
      </c>
      <c r="F196" s="42"/>
      <c r="G196" s="42">
        <v>1384782.58</v>
      </c>
      <c r="H196" s="42">
        <f>G196-M203</f>
        <v>-292072.93223999976</v>
      </c>
      <c r="I196" s="42">
        <f>G196/E196*100</f>
        <v>91.44658879164393</v>
      </c>
      <c r="J196" s="43" t="s">
        <v>93</v>
      </c>
      <c r="K196" s="43"/>
      <c r="L196" s="43"/>
      <c r="M196" s="42">
        <v>187029.7</v>
      </c>
      <c r="N196" s="42"/>
      <c r="O196" s="42"/>
      <c r="P196" s="39"/>
    </row>
    <row r="197" spans="1:16" ht="12.75" customHeight="1">
      <c r="A197" s="44"/>
      <c r="B197" s="42"/>
      <c r="C197" s="42"/>
      <c r="D197" s="42"/>
      <c r="E197" s="42"/>
      <c r="F197" s="42"/>
      <c r="G197" s="42"/>
      <c r="H197" s="42"/>
      <c r="I197" s="42"/>
      <c r="J197" s="43" t="s">
        <v>94</v>
      </c>
      <c r="K197" s="43"/>
      <c r="L197" s="43"/>
      <c r="M197" s="42">
        <v>78173.6</v>
      </c>
      <c r="N197" s="42"/>
      <c r="O197" s="42"/>
      <c r="P197" s="39"/>
    </row>
    <row r="198" spans="1:16" ht="31.5" customHeight="1">
      <c r="A198" s="40"/>
      <c r="B198" s="42"/>
      <c r="C198" s="42"/>
      <c r="D198" s="42"/>
      <c r="E198" s="42"/>
      <c r="F198" s="42"/>
      <c r="G198" s="42"/>
      <c r="H198" s="42"/>
      <c r="I198" s="42"/>
      <c r="J198" s="43" t="s">
        <v>95</v>
      </c>
      <c r="K198" s="43"/>
      <c r="L198" s="43"/>
      <c r="M198" s="42">
        <v>333788.6</v>
      </c>
      <c r="N198" s="42"/>
      <c r="O198" s="42"/>
      <c r="P198" s="39"/>
    </row>
    <row r="199" spans="1:16" ht="70.5" customHeight="1">
      <c r="A199" s="40"/>
      <c r="B199" s="42"/>
      <c r="C199" s="42"/>
      <c r="D199" s="42"/>
      <c r="E199" s="42"/>
      <c r="F199" s="42"/>
      <c r="G199" s="42"/>
      <c r="H199" s="42"/>
      <c r="I199" s="42"/>
      <c r="J199" s="43" t="s">
        <v>96</v>
      </c>
      <c r="K199" s="43"/>
      <c r="L199" s="43"/>
      <c r="M199" s="42">
        <v>630619</v>
      </c>
      <c r="N199" s="42"/>
      <c r="O199" s="42"/>
      <c r="P199" s="39"/>
    </row>
    <row r="200" spans="1:16" ht="30" customHeight="1">
      <c r="A200" s="40"/>
      <c r="B200" s="42"/>
      <c r="C200" s="42"/>
      <c r="D200" s="42"/>
      <c r="E200" s="42"/>
      <c r="F200" s="42"/>
      <c r="G200" s="42"/>
      <c r="H200" s="42"/>
      <c r="I200" s="42"/>
      <c r="J200" s="43" t="s">
        <v>97</v>
      </c>
      <c r="K200" s="43"/>
      <c r="L200" s="43"/>
      <c r="M200" s="42">
        <v>283784.3</v>
      </c>
      <c r="N200" s="42"/>
      <c r="O200" s="42"/>
      <c r="P200" s="39"/>
    </row>
    <row r="201" spans="1:16" ht="12.75" customHeight="1">
      <c r="A201" s="40"/>
      <c r="B201" s="42"/>
      <c r="C201" s="42"/>
      <c r="D201" s="42"/>
      <c r="E201" s="42"/>
      <c r="F201" s="42"/>
      <c r="G201" s="42"/>
      <c r="H201" s="42"/>
      <c r="I201" s="42"/>
      <c r="J201" s="45" t="s">
        <v>98</v>
      </c>
      <c r="K201" s="45"/>
      <c r="L201" s="45"/>
      <c r="M201" s="42">
        <f>G196*0.028</f>
        <v>38773.912240000005</v>
      </c>
      <c r="N201" s="42"/>
      <c r="O201" s="42"/>
      <c r="P201" s="39"/>
    </row>
    <row r="202" spans="1:16" ht="12.75" customHeight="1">
      <c r="A202" s="40"/>
      <c r="B202" s="42"/>
      <c r="C202" s="42"/>
      <c r="D202" s="42"/>
      <c r="E202" s="42"/>
      <c r="F202" s="42"/>
      <c r="G202" s="42"/>
      <c r="H202" s="42"/>
      <c r="I202" s="42"/>
      <c r="J202" s="45" t="s">
        <v>99</v>
      </c>
      <c r="K202" s="45"/>
      <c r="L202" s="45"/>
      <c r="M202" s="42">
        <v>124686.4</v>
      </c>
      <c r="N202" s="42"/>
      <c r="O202" s="42"/>
      <c r="P202" s="39"/>
    </row>
    <row r="203" spans="1:16" ht="12.75" customHeight="1">
      <c r="A203" s="46" t="s">
        <v>39</v>
      </c>
      <c r="B203" s="47"/>
      <c r="C203" s="47"/>
      <c r="D203" s="47"/>
      <c r="E203" s="47">
        <f>E196</f>
        <v>1514307.53</v>
      </c>
      <c r="F203" s="47"/>
      <c r="G203" s="47">
        <f>G196</f>
        <v>1384782.58</v>
      </c>
      <c r="H203" s="47">
        <f>H196</f>
        <v>-292072.93223999976</v>
      </c>
      <c r="I203" s="47"/>
      <c r="J203" s="47" t="s">
        <v>100</v>
      </c>
      <c r="K203" s="47"/>
      <c r="L203" s="47"/>
      <c r="M203" s="47">
        <f>SUM(M196:M202)</f>
        <v>1676855.5122399998</v>
      </c>
      <c r="N203" s="47"/>
      <c r="O203" s="47"/>
      <c r="P203" s="39"/>
    </row>
    <row r="204" spans="1:16" ht="12.75">
      <c r="A204" s="48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39"/>
      <c r="O204" s="39"/>
      <c r="P204" s="39"/>
    </row>
    <row r="205" spans="1:16" ht="12.75">
      <c r="A205" s="38" t="s">
        <v>42</v>
      </c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50"/>
      <c r="N205" s="39"/>
      <c r="O205" s="39"/>
      <c r="P205" s="39"/>
    </row>
    <row r="207" spans="1:13" ht="12.75">
      <c r="A207" s="51" t="s">
        <v>101</v>
      </c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</row>
    <row r="208" spans="7:11" ht="12.75">
      <c r="G208" s="51" t="s">
        <v>102</v>
      </c>
      <c r="H208" s="51"/>
      <c r="I208" s="51"/>
      <c r="J208" s="51"/>
      <c r="K208" s="51"/>
    </row>
    <row r="210" spans="1:16" ht="12.75" customHeight="1">
      <c r="A210" s="37" t="s">
        <v>125</v>
      </c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8"/>
      <c r="N210" s="39"/>
      <c r="O210" s="39"/>
      <c r="P210" s="39"/>
    </row>
    <row r="211" spans="1:16" ht="12.7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8"/>
      <c r="N211" s="39"/>
      <c r="O211" s="39"/>
      <c r="P211" s="39"/>
    </row>
    <row r="212" spans="1:16" ht="111.75" customHeight="1">
      <c r="A212" s="40" t="s">
        <v>1</v>
      </c>
      <c r="B212" s="40" t="s">
        <v>2</v>
      </c>
      <c r="C212" s="40" t="s">
        <v>86</v>
      </c>
      <c r="D212" s="40"/>
      <c r="E212" s="40" t="s">
        <v>87</v>
      </c>
      <c r="F212" s="40"/>
      <c r="G212" s="40" t="s">
        <v>88</v>
      </c>
      <c r="H212" s="41" t="s">
        <v>89</v>
      </c>
      <c r="I212" s="41" t="s">
        <v>90</v>
      </c>
      <c r="J212" s="40" t="s">
        <v>91</v>
      </c>
      <c r="K212" s="40"/>
      <c r="L212" s="40"/>
      <c r="M212" s="40"/>
      <c r="N212" s="40"/>
      <c r="O212" s="40"/>
      <c r="P212" s="39"/>
    </row>
    <row r="213" spans="1:16" ht="38.25" customHeight="1">
      <c r="A213" s="40" t="s">
        <v>126</v>
      </c>
      <c r="B213" s="42">
        <v>22754</v>
      </c>
      <c r="C213" s="42"/>
      <c r="D213" s="42"/>
      <c r="E213" s="42">
        <v>7735996.79</v>
      </c>
      <c r="F213" s="42"/>
      <c r="G213" s="42">
        <v>7137116.84</v>
      </c>
      <c r="H213" s="42">
        <f>G213-M220</f>
        <v>-446174.4315200001</v>
      </c>
      <c r="I213" s="42">
        <f>G213/E213*100</f>
        <v>92.25852897490667</v>
      </c>
      <c r="J213" s="43" t="s">
        <v>93</v>
      </c>
      <c r="K213" s="43"/>
      <c r="L213" s="43"/>
      <c r="M213" s="42">
        <v>998715.9</v>
      </c>
      <c r="N213" s="42"/>
      <c r="O213" s="42"/>
      <c r="P213" s="39"/>
    </row>
    <row r="214" spans="1:16" ht="12.75" customHeight="1">
      <c r="A214" s="44"/>
      <c r="B214" s="42"/>
      <c r="C214" s="42"/>
      <c r="D214" s="42"/>
      <c r="E214" s="42"/>
      <c r="F214" s="42"/>
      <c r="G214" s="42"/>
      <c r="H214" s="42"/>
      <c r="I214" s="42"/>
      <c r="J214" s="43" t="s">
        <v>94</v>
      </c>
      <c r="K214" s="43"/>
      <c r="L214" s="43"/>
      <c r="M214" s="42">
        <v>346771</v>
      </c>
      <c r="N214" s="42"/>
      <c r="O214" s="42"/>
      <c r="P214" s="39"/>
    </row>
    <row r="215" spans="1:16" ht="32.25" customHeight="1">
      <c r="A215" s="40"/>
      <c r="B215" s="42"/>
      <c r="C215" s="42"/>
      <c r="D215" s="42"/>
      <c r="E215" s="42"/>
      <c r="F215" s="42"/>
      <c r="G215" s="42"/>
      <c r="H215" s="42"/>
      <c r="I215" s="42"/>
      <c r="J215" s="43" t="s">
        <v>95</v>
      </c>
      <c r="K215" s="43"/>
      <c r="L215" s="43"/>
      <c r="M215" s="42">
        <v>1112628.8</v>
      </c>
      <c r="N215" s="42"/>
      <c r="O215" s="42"/>
      <c r="P215" s="39"/>
    </row>
    <row r="216" spans="1:16" ht="72" customHeight="1">
      <c r="A216" s="40"/>
      <c r="B216" s="42"/>
      <c r="C216" s="42"/>
      <c r="D216" s="42"/>
      <c r="E216" s="42"/>
      <c r="F216" s="42"/>
      <c r="G216" s="42"/>
      <c r="H216" s="42"/>
      <c r="I216" s="42"/>
      <c r="J216" s="43" t="s">
        <v>96</v>
      </c>
      <c r="K216" s="43"/>
      <c r="L216" s="43"/>
      <c r="M216" s="42">
        <v>3090034.1</v>
      </c>
      <c r="N216" s="42"/>
      <c r="O216" s="42"/>
      <c r="P216" s="39"/>
    </row>
    <row r="217" spans="1:16" ht="34.5" customHeight="1">
      <c r="A217" s="40"/>
      <c r="B217" s="42"/>
      <c r="C217" s="42"/>
      <c r="D217" s="42"/>
      <c r="E217" s="42"/>
      <c r="F217" s="42"/>
      <c r="G217" s="42"/>
      <c r="H217" s="42"/>
      <c r="I217" s="42"/>
      <c r="J217" s="43" t="s">
        <v>97</v>
      </c>
      <c r="K217" s="43"/>
      <c r="L217" s="43"/>
      <c r="M217" s="42">
        <v>1169491.6</v>
      </c>
      <c r="N217" s="42"/>
      <c r="O217" s="42"/>
      <c r="P217" s="39"/>
    </row>
    <row r="218" spans="1:16" ht="12.75" customHeight="1">
      <c r="A218" s="40"/>
      <c r="B218" s="42"/>
      <c r="C218" s="42"/>
      <c r="D218" s="42"/>
      <c r="E218" s="42"/>
      <c r="F218" s="42"/>
      <c r="G218" s="42"/>
      <c r="H218" s="42"/>
      <c r="I218" s="42"/>
      <c r="J218" s="45" t="s">
        <v>98</v>
      </c>
      <c r="K218" s="45"/>
      <c r="L218" s="45"/>
      <c r="M218" s="42">
        <f>G213*0.028</f>
        <v>199839.27152</v>
      </c>
      <c r="N218" s="42"/>
      <c r="O218" s="42"/>
      <c r="P218" s="39"/>
    </row>
    <row r="219" spans="1:16" ht="12.75" customHeight="1">
      <c r="A219" s="40"/>
      <c r="B219" s="42"/>
      <c r="C219" s="42"/>
      <c r="D219" s="42"/>
      <c r="E219" s="42"/>
      <c r="F219" s="42"/>
      <c r="G219" s="42"/>
      <c r="H219" s="42"/>
      <c r="I219" s="42"/>
      <c r="J219" s="45" t="s">
        <v>99</v>
      </c>
      <c r="K219" s="45"/>
      <c r="L219" s="45"/>
      <c r="M219" s="42">
        <v>665810.6</v>
      </c>
      <c r="N219" s="42"/>
      <c r="O219" s="42"/>
      <c r="P219" s="39"/>
    </row>
    <row r="220" spans="1:16" ht="12.75" customHeight="1">
      <c r="A220" s="46" t="s">
        <v>39</v>
      </c>
      <c r="B220" s="47"/>
      <c r="C220" s="47"/>
      <c r="D220" s="47"/>
      <c r="E220" s="47">
        <f>E213</f>
        <v>7735996.79</v>
      </c>
      <c r="F220" s="47"/>
      <c r="G220" s="47">
        <f>G213</f>
        <v>7137116.84</v>
      </c>
      <c r="H220" s="47">
        <f>H213</f>
        <v>-446174.4315200001</v>
      </c>
      <c r="I220" s="47"/>
      <c r="J220" s="47" t="s">
        <v>100</v>
      </c>
      <c r="K220" s="47"/>
      <c r="L220" s="47"/>
      <c r="M220" s="47">
        <f>SUM(M213:M219)</f>
        <v>7583291.27152</v>
      </c>
      <c r="N220" s="47"/>
      <c r="O220" s="47"/>
      <c r="P220" s="39"/>
    </row>
    <row r="221" spans="1:16" ht="12.75">
      <c r="A221" s="48"/>
      <c r="B221" s="49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39"/>
      <c r="O221" s="39"/>
      <c r="P221" s="39"/>
    </row>
    <row r="222" spans="1:16" ht="12.75">
      <c r="A222" s="38" t="s">
        <v>42</v>
      </c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50"/>
      <c r="N222" s="39"/>
      <c r="O222" s="39"/>
      <c r="P222" s="39"/>
    </row>
    <row r="224" spans="1:13" ht="12.75">
      <c r="A224" s="51" t="s">
        <v>101</v>
      </c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</row>
    <row r="225" spans="7:11" ht="12.75">
      <c r="G225" s="51" t="s">
        <v>102</v>
      </c>
      <c r="H225" s="51"/>
      <c r="I225" s="51"/>
      <c r="J225" s="51"/>
      <c r="K225" s="51"/>
    </row>
    <row r="227" spans="1:16" ht="12.75" customHeight="1">
      <c r="A227" s="37" t="s">
        <v>127</v>
      </c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8"/>
      <c r="N227" s="39"/>
      <c r="O227" s="39"/>
      <c r="P227" s="39"/>
    </row>
    <row r="228" spans="1:16" ht="12.7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8"/>
      <c r="N228" s="39"/>
      <c r="O228" s="39"/>
      <c r="P228" s="39"/>
    </row>
    <row r="229" spans="1:16" ht="118.5" customHeight="1">
      <c r="A229" s="40" t="s">
        <v>1</v>
      </c>
      <c r="B229" s="40" t="s">
        <v>2</v>
      </c>
      <c r="C229" s="40" t="s">
        <v>86</v>
      </c>
      <c r="D229" s="40"/>
      <c r="E229" s="40" t="s">
        <v>87</v>
      </c>
      <c r="F229" s="40"/>
      <c r="G229" s="40" t="s">
        <v>88</v>
      </c>
      <c r="H229" s="41" t="s">
        <v>128</v>
      </c>
      <c r="I229" s="41" t="s">
        <v>90</v>
      </c>
      <c r="J229" s="40" t="s">
        <v>91</v>
      </c>
      <c r="K229" s="40"/>
      <c r="L229" s="40"/>
      <c r="M229" s="40"/>
      <c r="N229" s="40"/>
      <c r="O229" s="40"/>
      <c r="P229" s="39"/>
    </row>
    <row r="230" spans="1:16" ht="27.75" customHeight="1">
      <c r="A230" s="40" t="s">
        <v>129</v>
      </c>
      <c r="B230" s="42">
        <v>329.9</v>
      </c>
      <c r="C230" s="42"/>
      <c r="D230" s="42"/>
      <c r="E230" s="42">
        <v>95303.6</v>
      </c>
      <c r="F230" s="42"/>
      <c r="G230" s="42">
        <v>98032.93</v>
      </c>
      <c r="H230" s="42">
        <f>G230-M237</f>
        <v>-25062.092040000018</v>
      </c>
      <c r="I230" s="42">
        <f>G230/E230*100</f>
        <v>102.86382675995449</v>
      </c>
      <c r="J230" s="43" t="s">
        <v>93</v>
      </c>
      <c r="K230" s="43"/>
      <c r="L230" s="43"/>
      <c r="M230" s="42">
        <v>13961.6</v>
      </c>
      <c r="N230" s="42"/>
      <c r="O230" s="42"/>
      <c r="P230" s="39"/>
    </row>
    <row r="231" spans="1:16" ht="12.75" customHeight="1">
      <c r="A231" s="44"/>
      <c r="B231" s="42"/>
      <c r="C231" s="42"/>
      <c r="D231" s="42"/>
      <c r="E231" s="42"/>
      <c r="F231" s="42"/>
      <c r="G231" s="42"/>
      <c r="H231" s="42"/>
      <c r="I231" s="42"/>
      <c r="J231" s="43" t="s">
        <v>94</v>
      </c>
      <c r="K231" s="43"/>
      <c r="L231" s="43"/>
      <c r="M231" s="42">
        <v>5027.7</v>
      </c>
      <c r="N231" s="42"/>
      <c r="O231" s="42"/>
      <c r="P231" s="39"/>
    </row>
    <row r="232" spans="1:16" ht="24" customHeight="1">
      <c r="A232" s="40"/>
      <c r="B232" s="42"/>
      <c r="C232" s="42"/>
      <c r="D232" s="42"/>
      <c r="E232" s="42"/>
      <c r="F232" s="42"/>
      <c r="G232" s="42"/>
      <c r="H232" s="42"/>
      <c r="I232" s="42"/>
      <c r="J232" s="43" t="s">
        <v>95</v>
      </c>
      <c r="K232" s="43"/>
      <c r="L232" s="43"/>
      <c r="M232" s="42">
        <v>55631.4</v>
      </c>
      <c r="N232" s="42"/>
      <c r="O232" s="42"/>
      <c r="P232" s="39"/>
    </row>
    <row r="233" spans="1:16" ht="69" customHeight="1">
      <c r="A233" s="40"/>
      <c r="B233" s="42"/>
      <c r="C233" s="42"/>
      <c r="D233" s="42"/>
      <c r="E233" s="42"/>
      <c r="F233" s="42"/>
      <c r="G233" s="42"/>
      <c r="H233" s="42"/>
      <c r="I233" s="42"/>
      <c r="J233" s="43" t="s">
        <v>96</v>
      </c>
      <c r="K233" s="43"/>
      <c r="L233" s="43"/>
      <c r="M233" s="42">
        <v>36421.6</v>
      </c>
      <c r="N233" s="42"/>
      <c r="O233" s="42"/>
      <c r="P233" s="39"/>
    </row>
    <row r="234" spans="1:16" ht="31.5" customHeight="1" hidden="1">
      <c r="A234" s="40"/>
      <c r="B234" s="42"/>
      <c r="C234" s="42"/>
      <c r="D234" s="42"/>
      <c r="E234" s="42"/>
      <c r="F234" s="42"/>
      <c r="G234" s="42"/>
      <c r="H234" s="42"/>
      <c r="I234" s="42"/>
      <c r="J234" s="43" t="s">
        <v>97</v>
      </c>
      <c r="K234" s="43"/>
      <c r="L234" s="43"/>
      <c r="M234" s="42">
        <v>0</v>
      </c>
      <c r="N234" s="42"/>
      <c r="O234" s="42"/>
      <c r="P234" s="39"/>
    </row>
    <row r="235" spans="1:16" ht="12.75" customHeight="1">
      <c r="A235" s="40"/>
      <c r="B235" s="42"/>
      <c r="C235" s="42"/>
      <c r="D235" s="42"/>
      <c r="E235" s="42"/>
      <c r="F235" s="42"/>
      <c r="G235" s="42"/>
      <c r="H235" s="42"/>
      <c r="I235" s="42"/>
      <c r="J235" s="45" t="s">
        <v>98</v>
      </c>
      <c r="K235" s="45"/>
      <c r="L235" s="45"/>
      <c r="M235" s="42">
        <f>G230*0.028</f>
        <v>2744.92204</v>
      </c>
      <c r="N235" s="42"/>
      <c r="O235" s="42"/>
      <c r="P235" s="39"/>
    </row>
    <row r="236" spans="1:16" ht="12.75" customHeight="1">
      <c r="A236" s="40"/>
      <c r="B236" s="42"/>
      <c r="C236" s="42"/>
      <c r="D236" s="42"/>
      <c r="E236" s="42"/>
      <c r="F236" s="42"/>
      <c r="G236" s="42"/>
      <c r="H236" s="42"/>
      <c r="I236" s="42"/>
      <c r="J236" s="45" t="s">
        <v>99</v>
      </c>
      <c r="K236" s="45"/>
      <c r="L236" s="45"/>
      <c r="M236" s="42">
        <v>9307.8</v>
      </c>
      <c r="N236" s="42"/>
      <c r="O236" s="42"/>
      <c r="P236" s="39"/>
    </row>
    <row r="237" spans="1:16" ht="12.75" customHeight="1">
      <c r="A237" s="46" t="s">
        <v>39</v>
      </c>
      <c r="B237" s="47"/>
      <c r="C237" s="47"/>
      <c r="D237" s="47"/>
      <c r="E237" s="47">
        <f>E230</f>
        <v>95303.6</v>
      </c>
      <c r="F237" s="47"/>
      <c r="G237" s="47">
        <f>G230</f>
        <v>98032.93</v>
      </c>
      <c r="H237" s="47">
        <f>H230</f>
        <v>-25062.092040000018</v>
      </c>
      <c r="I237" s="47"/>
      <c r="J237" s="47" t="s">
        <v>100</v>
      </c>
      <c r="K237" s="47"/>
      <c r="L237" s="47"/>
      <c r="M237" s="47">
        <f>SUM(M230:M236)</f>
        <v>123095.02204000001</v>
      </c>
      <c r="N237" s="47"/>
      <c r="O237" s="47"/>
      <c r="P237" s="39"/>
    </row>
    <row r="238" spans="1:16" ht="12.75">
      <c r="A238" s="48"/>
      <c r="B238" s="49"/>
      <c r="C238" s="49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39"/>
      <c r="O238" s="39"/>
      <c r="P238" s="39"/>
    </row>
    <row r="239" spans="1:16" ht="12.75">
      <c r="A239" s="38" t="s">
        <v>42</v>
      </c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50"/>
      <c r="N239" s="39"/>
      <c r="O239" s="39"/>
      <c r="P239" s="39"/>
    </row>
    <row r="241" spans="1:13" ht="12.75">
      <c r="A241" s="51" t="s">
        <v>101</v>
      </c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</row>
    <row r="242" spans="7:11" ht="12.75">
      <c r="G242" s="51" t="s">
        <v>102</v>
      </c>
      <c r="H242" s="51"/>
      <c r="I242" s="51"/>
      <c r="J242" s="51"/>
      <c r="K242" s="51"/>
    </row>
    <row r="245" spans="1:16" ht="12.75" customHeight="1">
      <c r="A245" s="37" t="s">
        <v>130</v>
      </c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8"/>
      <c r="N245" s="39"/>
      <c r="O245" s="39"/>
      <c r="P245" s="39"/>
    </row>
    <row r="246" spans="1:16" ht="12.75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8"/>
      <c r="N246" s="39"/>
      <c r="O246" s="39"/>
      <c r="P246" s="39"/>
    </row>
    <row r="247" spans="1:16" ht="108.75" customHeight="1">
      <c r="A247" s="40" t="s">
        <v>1</v>
      </c>
      <c r="B247" s="40" t="s">
        <v>2</v>
      </c>
      <c r="C247" s="40" t="s">
        <v>86</v>
      </c>
      <c r="D247" s="40"/>
      <c r="E247" s="40" t="s">
        <v>87</v>
      </c>
      <c r="F247" s="40"/>
      <c r="G247" s="40" t="s">
        <v>88</v>
      </c>
      <c r="H247" s="41" t="s">
        <v>128</v>
      </c>
      <c r="I247" s="41" t="s">
        <v>90</v>
      </c>
      <c r="J247" s="40" t="s">
        <v>91</v>
      </c>
      <c r="K247" s="40"/>
      <c r="L247" s="40"/>
      <c r="M247" s="40"/>
      <c r="N247" s="40"/>
      <c r="O247" s="40"/>
      <c r="P247" s="39"/>
    </row>
    <row r="248" spans="1:16" ht="28.5" customHeight="1">
      <c r="A248" s="40" t="s">
        <v>131</v>
      </c>
      <c r="B248" s="42">
        <v>369.7</v>
      </c>
      <c r="C248" s="42"/>
      <c r="D248" s="42"/>
      <c r="E248" s="42">
        <v>108629.49</v>
      </c>
      <c r="F248" s="42"/>
      <c r="G248" s="42">
        <v>106700.17</v>
      </c>
      <c r="H248" s="42">
        <f>G248-M255</f>
        <v>-17096.93475999999</v>
      </c>
      <c r="I248" s="42">
        <f>G248/E248*100</f>
        <v>98.2239445292434</v>
      </c>
      <c r="J248" s="43" t="s">
        <v>93</v>
      </c>
      <c r="K248" s="43"/>
      <c r="L248" s="43"/>
      <c r="M248" s="42">
        <v>16211.9</v>
      </c>
      <c r="N248" s="42"/>
      <c r="O248" s="42"/>
      <c r="P248" s="39"/>
    </row>
    <row r="249" spans="1:16" ht="12.75" customHeight="1">
      <c r="A249" s="44"/>
      <c r="B249" s="42"/>
      <c r="C249" s="42"/>
      <c r="D249" s="42"/>
      <c r="E249" s="42"/>
      <c r="F249" s="42"/>
      <c r="G249" s="42"/>
      <c r="H249" s="42"/>
      <c r="I249" s="42"/>
      <c r="J249" s="43" t="s">
        <v>94</v>
      </c>
      <c r="K249" s="43"/>
      <c r="L249" s="43"/>
      <c r="M249" s="42">
        <v>5634.2</v>
      </c>
      <c r="N249" s="42"/>
      <c r="O249" s="42"/>
      <c r="P249" s="39"/>
    </row>
    <row r="250" spans="1:16" ht="33.75" customHeight="1">
      <c r="A250" s="40"/>
      <c r="B250" s="42"/>
      <c r="C250" s="42"/>
      <c r="D250" s="42"/>
      <c r="E250" s="42"/>
      <c r="F250" s="42"/>
      <c r="G250" s="42"/>
      <c r="H250" s="42"/>
      <c r="I250" s="42"/>
      <c r="J250" s="43" t="s">
        <v>95</v>
      </c>
      <c r="K250" s="43"/>
      <c r="L250" s="43"/>
      <c r="M250" s="42">
        <v>55631.4</v>
      </c>
      <c r="N250" s="42"/>
      <c r="O250" s="42"/>
      <c r="P250" s="39"/>
    </row>
    <row r="251" spans="1:16" ht="65.25" customHeight="1">
      <c r="A251" s="40"/>
      <c r="B251" s="42"/>
      <c r="C251" s="42"/>
      <c r="D251" s="42"/>
      <c r="E251" s="42"/>
      <c r="F251" s="42"/>
      <c r="G251" s="42"/>
      <c r="H251" s="42"/>
      <c r="I251" s="42"/>
      <c r="J251" s="43" t="s">
        <v>96</v>
      </c>
      <c r="K251" s="43"/>
      <c r="L251" s="43"/>
      <c r="M251" s="42">
        <v>32524.1</v>
      </c>
      <c r="N251" s="42"/>
      <c r="O251" s="42"/>
      <c r="P251" s="39"/>
    </row>
    <row r="252" spans="1:16" ht="29.25" customHeight="1" hidden="1">
      <c r="A252" s="40"/>
      <c r="B252" s="42"/>
      <c r="C252" s="42"/>
      <c r="D252" s="42"/>
      <c r="E252" s="42"/>
      <c r="F252" s="42"/>
      <c r="G252" s="42"/>
      <c r="H252" s="42"/>
      <c r="I252" s="42"/>
      <c r="J252" s="43" t="s">
        <v>97</v>
      </c>
      <c r="K252" s="43"/>
      <c r="L252" s="43"/>
      <c r="M252" s="42">
        <v>0</v>
      </c>
      <c r="N252" s="42"/>
      <c r="O252" s="42"/>
      <c r="P252" s="39"/>
    </row>
    <row r="253" spans="1:16" ht="12.75" customHeight="1">
      <c r="A253" s="40"/>
      <c r="B253" s="42"/>
      <c r="C253" s="42"/>
      <c r="D253" s="42"/>
      <c r="E253" s="42"/>
      <c r="F253" s="42"/>
      <c r="G253" s="42"/>
      <c r="H253" s="42"/>
      <c r="I253" s="42"/>
      <c r="J253" s="45" t="s">
        <v>98</v>
      </c>
      <c r="K253" s="45"/>
      <c r="L253" s="45"/>
      <c r="M253" s="42">
        <f>G248*0.028</f>
        <v>2987.60476</v>
      </c>
      <c r="N253" s="42"/>
      <c r="O253" s="42"/>
      <c r="P253" s="39"/>
    </row>
    <row r="254" spans="1:16" ht="12.75" customHeight="1">
      <c r="A254" s="40"/>
      <c r="B254" s="42"/>
      <c r="C254" s="42"/>
      <c r="D254" s="42"/>
      <c r="E254" s="42"/>
      <c r="F254" s="42"/>
      <c r="G254" s="42"/>
      <c r="H254" s="42"/>
      <c r="I254" s="42"/>
      <c r="J254" s="45" t="s">
        <v>99</v>
      </c>
      <c r="K254" s="45"/>
      <c r="L254" s="45"/>
      <c r="M254" s="42">
        <v>10807.9</v>
      </c>
      <c r="N254" s="42"/>
      <c r="O254" s="42"/>
      <c r="P254" s="39"/>
    </row>
    <row r="255" spans="1:16" ht="12.75" customHeight="1">
      <c r="A255" s="46" t="s">
        <v>39</v>
      </c>
      <c r="B255" s="47"/>
      <c r="C255" s="47"/>
      <c r="D255" s="47"/>
      <c r="E255" s="47">
        <f>E248</f>
        <v>108629.49</v>
      </c>
      <c r="F255" s="47"/>
      <c r="G255" s="47">
        <f>G248</f>
        <v>106700.17</v>
      </c>
      <c r="H255" s="47">
        <f>H248</f>
        <v>-17096.93475999999</v>
      </c>
      <c r="I255" s="47"/>
      <c r="J255" s="47" t="s">
        <v>100</v>
      </c>
      <c r="K255" s="47"/>
      <c r="L255" s="47"/>
      <c r="M255" s="47">
        <f>SUM(M248:M254)</f>
        <v>123797.10475999999</v>
      </c>
      <c r="N255" s="47"/>
      <c r="O255" s="47"/>
      <c r="P255" s="39"/>
    </row>
    <row r="256" spans="1:16" ht="12.75">
      <c r="A256" s="48"/>
      <c r="B256" s="49"/>
      <c r="C256" s="49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39"/>
      <c r="O256" s="39"/>
      <c r="P256" s="39"/>
    </row>
    <row r="257" spans="1:16" ht="12.75">
      <c r="A257" s="38" t="s">
        <v>42</v>
      </c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50"/>
      <c r="N257" s="39"/>
      <c r="O257" s="39"/>
      <c r="P257" s="39"/>
    </row>
    <row r="259" spans="1:13" ht="12.75">
      <c r="A259" s="51" t="s">
        <v>101</v>
      </c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</row>
    <row r="260" spans="7:11" ht="12.75">
      <c r="G260" s="51" t="s">
        <v>102</v>
      </c>
      <c r="H260" s="51"/>
      <c r="I260" s="51"/>
      <c r="J260" s="51"/>
      <c r="K260" s="51"/>
    </row>
    <row r="262" spans="1:16" ht="12.75" customHeight="1">
      <c r="A262" s="37" t="s">
        <v>132</v>
      </c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8"/>
      <c r="N262" s="39"/>
      <c r="O262" s="39"/>
      <c r="P262" s="39"/>
    </row>
    <row r="263" spans="1:16" ht="21" customHeight="1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8"/>
      <c r="N263" s="39"/>
      <c r="O263" s="39"/>
      <c r="P263" s="39"/>
    </row>
    <row r="264" spans="1:16" ht="126" customHeight="1">
      <c r="A264" s="40" t="s">
        <v>1</v>
      </c>
      <c r="B264" s="40" t="s">
        <v>2</v>
      </c>
      <c r="C264" s="40" t="s">
        <v>86</v>
      </c>
      <c r="D264" s="40"/>
      <c r="E264" s="40" t="s">
        <v>87</v>
      </c>
      <c r="F264" s="40"/>
      <c r="G264" s="40" t="s">
        <v>88</v>
      </c>
      <c r="H264" s="41" t="s">
        <v>128</v>
      </c>
      <c r="I264" s="41" t="s">
        <v>90</v>
      </c>
      <c r="J264" s="40" t="s">
        <v>91</v>
      </c>
      <c r="K264" s="40"/>
      <c r="L264" s="40"/>
      <c r="M264" s="40"/>
      <c r="N264" s="40"/>
      <c r="O264" s="40"/>
      <c r="P264" s="39"/>
    </row>
    <row r="265" spans="1:16" ht="24.75" customHeight="1">
      <c r="A265" s="40" t="s">
        <v>133</v>
      </c>
      <c r="B265" s="42">
        <v>325.3</v>
      </c>
      <c r="C265" s="42"/>
      <c r="D265" s="42"/>
      <c r="E265" s="42">
        <v>93296.04</v>
      </c>
      <c r="F265" s="42"/>
      <c r="G265" s="42">
        <v>81050.54</v>
      </c>
      <c r="H265" s="42">
        <f>G265-M272</f>
        <v>-42393.175120000014</v>
      </c>
      <c r="I265" s="42">
        <f>G265/E265*100</f>
        <v>86.87457688450657</v>
      </c>
      <c r="J265" s="43" t="s">
        <v>93</v>
      </c>
      <c r="K265" s="43"/>
      <c r="L265" s="43"/>
      <c r="M265" s="42">
        <v>13994.4</v>
      </c>
      <c r="N265" s="42"/>
      <c r="O265" s="42"/>
      <c r="P265" s="39"/>
    </row>
    <row r="266" spans="1:16" ht="12.75" customHeight="1">
      <c r="A266" s="44"/>
      <c r="B266" s="42"/>
      <c r="C266" s="42"/>
      <c r="D266" s="42"/>
      <c r="E266" s="42"/>
      <c r="F266" s="42"/>
      <c r="G266" s="42"/>
      <c r="H266" s="42"/>
      <c r="I266" s="42"/>
      <c r="J266" s="43" t="s">
        <v>94</v>
      </c>
      <c r="K266" s="43"/>
      <c r="L266" s="43"/>
      <c r="M266" s="42">
        <v>4957.6</v>
      </c>
      <c r="N266" s="42"/>
      <c r="O266" s="42"/>
      <c r="P266" s="39"/>
    </row>
    <row r="267" spans="1:16" ht="30" customHeight="1">
      <c r="A267" s="40"/>
      <c r="B267" s="42"/>
      <c r="C267" s="42"/>
      <c r="D267" s="42"/>
      <c r="E267" s="42"/>
      <c r="F267" s="42"/>
      <c r="G267" s="42"/>
      <c r="H267" s="42"/>
      <c r="I267" s="42"/>
      <c r="J267" s="43" t="s">
        <v>95</v>
      </c>
      <c r="K267" s="43"/>
      <c r="L267" s="43"/>
      <c r="M267" s="42">
        <v>55631.4</v>
      </c>
      <c r="N267" s="42"/>
      <c r="O267" s="42"/>
      <c r="P267" s="39"/>
    </row>
    <row r="268" spans="1:16" ht="67.5" customHeight="1">
      <c r="A268" s="40"/>
      <c r="B268" s="42"/>
      <c r="C268" s="42"/>
      <c r="D268" s="42"/>
      <c r="E268" s="42"/>
      <c r="F268" s="42"/>
      <c r="G268" s="42"/>
      <c r="H268" s="42"/>
      <c r="I268" s="42"/>
      <c r="J268" s="43" t="s">
        <v>96</v>
      </c>
      <c r="K268" s="43"/>
      <c r="L268" s="43"/>
      <c r="M268" s="42">
        <v>37261.3</v>
      </c>
      <c r="N268" s="42"/>
      <c r="O268" s="42"/>
      <c r="P268" s="39"/>
    </row>
    <row r="269" spans="1:16" ht="39.75" customHeight="1" hidden="1">
      <c r="A269" s="40"/>
      <c r="B269" s="42"/>
      <c r="C269" s="42"/>
      <c r="D269" s="42"/>
      <c r="E269" s="42"/>
      <c r="F269" s="42"/>
      <c r="G269" s="42"/>
      <c r="H269" s="42"/>
      <c r="I269" s="42"/>
      <c r="J269" s="43" t="s">
        <v>97</v>
      </c>
      <c r="K269" s="43"/>
      <c r="L269" s="43"/>
      <c r="M269" s="42">
        <v>0</v>
      </c>
      <c r="N269" s="42"/>
      <c r="O269" s="42"/>
      <c r="P269" s="39"/>
    </row>
    <row r="270" spans="1:16" ht="12.75" customHeight="1">
      <c r="A270" s="40"/>
      <c r="B270" s="42"/>
      <c r="C270" s="42"/>
      <c r="D270" s="42"/>
      <c r="E270" s="42"/>
      <c r="F270" s="42"/>
      <c r="G270" s="42"/>
      <c r="H270" s="42"/>
      <c r="I270" s="42"/>
      <c r="J270" s="45" t="s">
        <v>98</v>
      </c>
      <c r="K270" s="45"/>
      <c r="L270" s="45"/>
      <c r="M270" s="42">
        <f>G265*0.028</f>
        <v>2269.4151199999997</v>
      </c>
      <c r="N270" s="42"/>
      <c r="O270" s="42"/>
      <c r="P270" s="39"/>
    </row>
    <row r="271" spans="1:16" ht="12.75" customHeight="1">
      <c r="A271" s="40"/>
      <c r="B271" s="42"/>
      <c r="C271" s="42"/>
      <c r="D271" s="42"/>
      <c r="E271" s="42"/>
      <c r="F271" s="42"/>
      <c r="G271" s="42"/>
      <c r="H271" s="42"/>
      <c r="I271" s="42"/>
      <c r="J271" s="45" t="s">
        <v>99</v>
      </c>
      <c r="K271" s="45"/>
      <c r="L271" s="45"/>
      <c r="M271" s="42">
        <v>9329.6</v>
      </c>
      <c r="N271" s="42"/>
      <c r="O271" s="42"/>
      <c r="P271" s="39"/>
    </row>
    <row r="272" spans="1:16" ht="12.75" customHeight="1">
      <c r="A272" s="46" t="s">
        <v>39</v>
      </c>
      <c r="B272" s="47"/>
      <c r="C272" s="47"/>
      <c r="D272" s="47"/>
      <c r="E272" s="47">
        <f>E265</f>
        <v>93296.04</v>
      </c>
      <c r="F272" s="47"/>
      <c r="G272" s="47">
        <f>G265</f>
        <v>81050.54</v>
      </c>
      <c r="H272" s="47">
        <f>H265</f>
        <v>-42393.175120000014</v>
      </c>
      <c r="I272" s="47"/>
      <c r="J272" s="47" t="s">
        <v>100</v>
      </c>
      <c r="K272" s="47"/>
      <c r="L272" s="47"/>
      <c r="M272" s="47">
        <f>SUM(M265:M271)</f>
        <v>123443.71512000001</v>
      </c>
      <c r="N272" s="47"/>
      <c r="O272" s="47"/>
      <c r="P272" s="39"/>
    </row>
    <row r="273" spans="1:16" ht="12.75">
      <c r="A273" s="48"/>
      <c r="B273" s="49"/>
      <c r="C273" s="49"/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39"/>
      <c r="O273" s="39"/>
      <c r="P273" s="39"/>
    </row>
    <row r="274" spans="1:16" ht="12.75">
      <c r="A274" s="38" t="s">
        <v>42</v>
      </c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50"/>
      <c r="N274" s="39"/>
      <c r="O274" s="39"/>
      <c r="P274" s="39"/>
    </row>
    <row r="276" spans="1:13" ht="12.75">
      <c r="A276" s="51" t="s">
        <v>101</v>
      </c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</row>
    <row r="277" spans="7:11" ht="12.75">
      <c r="G277" s="51" t="s">
        <v>102</v>
      </c>
      <c r="H277" s="51"/>
      <c r="I277" s="51"/>
      <c r="J277" s="51"/>
      <c r="K277" s="51"/>
    </row>
    <row r="279" spans="1:16" ht="12.75" customHeight="1">
      <c r="A279" s="37" t="s">
        <v>134</v>
      </c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8"/>
      <c r="N279" s="39"/>
      <c r="O279" s="39"/>
      <c r="P279" s="39"/>
    </row>
    <row r="280" spans="1:16" ht="12.75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8"/>
      <c r="N280" s="39"/>
      <c r="O280" s="39"/>
      <c r="P280" s="39"/>
    </row>
    <row r="281" spans="1:16" ht="111.75" customHeight="1">
      <c r="A281" s="40" t="s">
        <v>1</v>
      </c>
      <c r="B281" s="40" t="s">
        <v>2</v>
      </c>
      <c r="C281" s="40" t="s">
        <v>86</v>
      </c>
      <c r="D281" s="40"/>
      <c r="E281" s="40" t="s">
        <v>87</v>
      </c>
      <c r="F281" s="40"/>
      <c r="G281" s="40" t="s">
        <v>88</v>
      </c>
      <c r="H281" s="41" t="s">
        <v>128</v>
      </c>
      <c r="I281" s="41" t="s">
        <v>90</v>
      </c>
      <c r="J281" s="40" t="s">
        <v>91</v>
      </c>
      <c r="K281" s="40"/>
      <c r="L281" s="40"/>
      <c r="M281" s="40"/>
      <c r="N281" s="40"/>
      <c r="O281" s="40"/>
      <c r="P281" s="39"/>
    </row>
    <row r="282" spans="1:16" ht="28.5" customHeight="1">
      <c r="A282" s="40" t="s">
        <v>135</v>
      </c>
      <c r="B282" s="42">
        <v>334.5</v>
      </c>
      <c r="C282" s="42"/>
      <c r="D282" s="42"/>
      <c r="E282" s="42">
        <v>98953.32</v>
      </c>
      <c r="F282" s="42"/>
      <c r="G282" s="42">
        <v>65355.08</v>
      </c>
      <c r="H282" s="42">
        <f>G282-M289</f>
        <v>-61537.26224</v>
      </c>
      <c r="I282" s="42">
        <f>G282/E282*100</f>
        <v>66.04637418936524</v>
      </c>
      <c r="J282" s="43" t="s">
        <v>93</v>
      </c>
      <c r="K282" s="43"/>
      <c r="L282" s="43"/>
      <c r="M282" s="42">
        <v>14641.4</v>
      </c>
      <c r="N282" s="42"/>
      <c r="O282" s="42"/>
      <c r="P282" s="39"/>
    </row>
    <row r="283" spans="1:16" ht="12.75" customHeight="1">
      <c r="A283" s="44"/>
      <c r="B283" s="42"/>
      <c r="C283" s="42"/>
      <c r="D283" s="42"/>
      <c r="E283" s="42"/>
      <c r="F283" s="42"/>
      <c r="G283" s="42"/>
      <c r="H283" s="42"/>
      <c r="I283" s="42"/>
      <c r="J283" s="43" t="s">
        <v>94</v>
      </c>
      <c r="K283" s="43"/>
      <c r="L283" s="43"/>
      <c r="M283" s="42">
        <v>5097.8</v>
      </c>
      <c r="N283" s="42"/>
      <c r="O283" s="42"/>
      <c r="P283" s="39"/>
    </row>
    <row r="284" spans="1:16" ht="30" customHeight="1">
      <c r="A284" s="40"/>
      <c r="B284" s="42"/>
      <c r="C284" s="42"/>
      <c r="D284" s="42"/>
      <c r="E284" s="42"/>
      <c r="F284" s="42"/>
      <c r="G284" s="42"/>
      <c r="H284" s="42"/>
      <c r="I284" s="42"/>
      <c r="J284" s="43" t="s">
        <v>95</v>
      </c>
      <c r="K284" s="43"/>
      <c r="L284" s="43"/>
      <c r="M284" s="42">
        <v>55631.4</v>
      </c>
      <c r="N284" s="42"/>
      <c r="O284" s="42"/>
      <c r="P284" s="39"/>
    </row>
    <row r="285" spans="1:16" ht="64.5" customHeight="1">
      <c r="A285" s="40"/>
      <c r="B285" s="42"/>
      <c r="C285" s="42"/>
      <c r="D285" s="42"/>
      <c r="E285" s="42"/>
      <c r="F285" s="42"/>
      <c r="G285" s="42"/>
      <c r="H285" s="42"/>
      <c r="I285" s="42"/>
      <c r="J285" s="43" t="s">
        <v>96</v>
      </c>
      <c r="K285" s="43"/>
      <c r="L285" s="43"/>
      <c r="M285" s="42">
        <v>39930.9</v>
      </c>
      <c r="N285" s="42"/>
      <c r="O285" s="42"/>
      <c r="P285" s="39"/>
    </row>
    <row r="286" spans="1:16" ht="29.25" customHeight="1" hidden="1">
      <c r="A286" s="40"/>
      <c r="B286" s="42"/>
      <c r="C286" s="42"/>
      <c r="D286" s="42"/>
      <c r="E286" s="42"/>
      <c r="F286" s="42"/>
      <c r="G286" s="42"/>
      <c r="H286" s="42"/>
      <c r="I286" s="42"/>
      <c r="J286" s="43" t="s">
        <v>97</v>
      </c>
      <c r="K286" s="43"/>
      <c r="L286" s="43"/>
      <c r="M286" s="42">
        <v>0</v>
      </c>
      <c r="N286" s="42"/>
      <c r="O286" s="42"/>
      <c r="P286" s="39"/>
    </row>
    <row r="287" spans="1:16" ht="12.75" customHeight="1">
      <c r="A287" s="40"/>
      <c r="B287" s="42"/>
      <c r="C287" s="42"/>
      <c r="D287" s="42"/>
      <c r="E287" s="42"/>
      <c r="F287" s="42"/>
      <c r="G287" s="42"/>
      <c r="H287" s="42"/>
      <c r="I287" s="42"/>
      <c r="J287" s="45" t="s">
        <v>98</v>
      </c>
      <c r="K287" s="45"/>
      <c r="L287" s="45"/>
      <c r="M287" s="42">
        <f>G282*0.028</f>
        <v>1829.94224</v>
      </c>
      <c r="N287" s="42"/>
      <c r="O287" s="42"/>
      <c r="P287" s="39"/>
    </row>
    <row r="288" spans="1:16" ht="12.75" customHeight="1">
      <c r="A288" s="40"/>
      <c r="B288" s="42"/>
      <c r="C288" s="42"/>
      <c r="D288" s="42"/>
      <c r="E288" s="42"/>
      <c r="F288" s="42"/>
      <c r="G288" s="42"/>
      <c r="H288" s="42"/>
      <c r="I288" s="42"/>
      <c r="J288" s="45" t="s">
        <v>99</v>
      </c>
      <c r="K288" s="45"/>
      <c r="L288" s="45"/>
      <c r="M288" s="42">
        <v>9760.9</v>
      </c>
      <c r="N288" s="42"/>
      <c r="O288" s="42"/>
      <c r="P288" s="39"/>
    </row>
    <row r="289" spans="1:16" ht="12.75" customHeight="1">
      <c r="A289" s="46" t="s">
        <v>39</v>
      </c>
      <c r="B289" s="47"/>
      <c r="C289" s="47"/>
      <c r="D289" s="47"/>
      <c r="E289" s="47">
        <f>E282</f>
        <v>98953.32</v>
      </c>
      <c r="F289" s="47"/>
      <c r="G289" s="47">
        <f>G282</f>
        <v>65355.08</v>
      </c>
      <c r="H289" s="47">
        <f>H282</f>
        <v>-61537.26224</v>
      </c>
      <c r="I289" s="47"/>
      <c r="J289" s="47" t="s">
        <v>100</v>
      </c>
      <c r="K289" s="47"/>
      <c r="L289" s="47"/>
      <c r="M289" s="47">
        <f>SUM(M282:M288)</f>
        <v>126892.34224</v>
      </c>
      <c r="N289" s="47"/>
      <c r="O289" s="47"/>
      <c r="P289" s="39"/>
    </row>
    <row r="290" spans="1:16" ht="12.75">
      <c r="A290" s="48"/>
      <c r="B290" s="49"/>
      <c r="C290" s="49"/>
      <c r="D290" s="49"/>
      <c r="E290" s="49"/>
      <c r="F290" s="49"/>
      <c r="G290" s="49"/>
      <c r="H290" s="49"/>
      <c r="I290" s="49"/>
      <c r="J290" s="49"/>
      <c r="K290" s="49"/>
      <c r="L290" s="49"/>
      <c r="M290" s="49"/>
      <c r="N290" s="39"/>
      <c r="O290" s="39"/>
      <c r="P290" s="39"/>
    </row>
    <row r="291" spans="1:16" ht="12.75">
      <c r="A291" s="38" t="s">
        <v>42</v>
      </c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50"/>
      <c r="N291" s="39"/>
      <c r="O291" s="39"/>
      <c r="P291" s="39"/>
    </row>
    <row r="293" spans="1:13" ht="12.75">
      <c r="A293" s="51" t="s">
        <v>101</v>
      </c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</row>
    <row r="294" spans="7:11" ht="12.75">
      <c r="G294" s="51" t="s">
        <v>102</v>
      </c>
      <c r="H294" s="51"/>
      <c r="I294" s="51"/>
      <c r="J294" s="51"/>
      <c r="K294" s="51"/>
    </row>
    <row r="296" spans="1:16" ht="12.75" customHeight="1">
      <c r="A296" s="37" t="s">
        <v>136</v>
      </c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8"/>
      <c r="N296" s="39"/>
      <c r="O296" s="39"/>
      <c r="P296" s="39"/>
    </row>
    <row r="297" spans="1:16" ht="12.75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8"/>
      <c r="N297" s="39"/>
      <c r="O297" s="39"/>
      <c r="P297" s="39"/>
    </row>
    <row r="298" spans="1:16" ht="114" customHeight="1">
      <c r="A298" s="40" t="s">
        <v>1</v>
      </c>
      <c r="B298" s="40" t="s">
        <v>2</v>
      </c>
      <c r="C298" s="40" t="s">
        <v>86</v>
      </c>
      <c r="D298" s="40"/>
      <c r="E298" s="40" t="s">
        <v>87</v>
      </c>
      <c r="F298" s="40"/>
      <c r="G298" s="40" t="s">
        <v>88</v>
      </c>
      <c r="H298" s="41" t="s">
        <v>128</v>
      </c>
      <c r="I298" s="41" t="s">
        <v>90</v>
      </c>
      <c r="J298" s="40" t="s">
        <v>91</v>
      </c>
      <c r="K298" s="40"/>
      <c r="L298" s="40"/>
      <c r="M298" s="40"/>
      <c r="N298" s="40"/>
      <c r="O298" s="40"/>
      <c r="P298" s="39"/>
    </row>
    <row r="299" spans="1:16" ht="26.25" customHeight="1">
      <c r="A299" s="40" t="s">
        <v>137</v>
      </c>
      <c r="B299" s="42">
        <v>314.7</v>
      </c>
      <c r="C299" s="42"/>
      <c r="D299" s="42"/>
      <c r="E299" s="42">
        <v>90472.8</v>
      </c>
      <c r="F299" s="42"/>
      <c r="G299" s="42">
        <v>78016.84</v>
      </c>
      <c r="H299" s="42">
        <f>G299-M306</f>
        <v>-44397.13152000001</v>
      </c>
      <c r="I299" s="42">
        <f>G299/E299*100</f>
        <v>86.23237039198521</v>
      </c>
      <c r="J299" s="43" t="s">
        <v>93</v>
      </c>
      <c r="K299" s="43"/>
      <c r="L299" s="43"/>
      <c r="M299" s="42">
        <v>13762.9</v>
      </c>
      <c r="N299" s="42"/>
      <c r="O299" s="42"/>
      <c r="P299" s="39"/>
    </row>
    <row r="300" spans="1:16" ht="12.75" customHeight="1">
      <c r="A300" s="44"/>
      <c r="B300" s="42"/>
      <c r="C300" s="42"/>
      <c r="D300" s="42"/>
      <c r="E300" s="42"/>
      <c r="F300" s="42"/>
      <c r="G300" s="42"/>
      <c r="H300" s="42"/>
      <c r="I300" s="42"/>
      <c r="J300" s="43" t="s">
        <v>94</v>
      </c>
      <c r="K300" s="43"/>
      <c r="L300" s="43"/>
      <c r="M300" s="42">
        <v>4796</v>
      </c>
      <c r="N300" s="42"/>
      <c r="O300" s="42"/>
      <c r="P300" s="39"/>
    </row>
    <row r="301" spans="1:16" ht="24.75" customHeight="1">
      <c r="A301" s="40"/>
      <c r="B301" s="42"/>
      <c r="C301" s="42"/>
      <c r="D301" s="42"/>
      <c r="E301" s="42"/>
      <c r="F301" s="42"/>
      <c r="G301" s="42"/>
      <c r="H301" s="42"/>
      <c r="I301" s="42"/>
      <c r="J301" s="43" t="s">
        <v>95</v>
      </c>
      <c r="K301" s="43"/>
      <c r="L301" s="43"/>
      <c r="M301" s="42">
        <v>55631.4</v>
      </c>
      <c r="N301" s="42"/>
      <c r="O301" s="42"/>
      <c r="P301" s="39"/>
    </row>
    <row r="302" spans="1:16" ht="73.5" customHeight="1">
      <c r="A302" s="40"/>
      <c r="B302" s="42"/>
      <c r="C302" s="42"/>
      <c r="D302" s="42"/>
      <c r="E302" s="42"/>
      <c r="F302" s="42"/>
      <c r="G302" s="42"/>
      <c r="H302" s="42"/>
      <c r="I302" s="42"/>
      <c r="J302" s="43" t="s">
        <v>96</v>
      </c>
      <c r="K302" s="43"/>
      <c r="L302" s="43"/>
      <c r="M302" s="42">
        <v>36863.9</v>
      </c>
      <c r="N302" s="42"/>
      <c r="O302" s="42"/>
      <c r="P302" s="39"/>
    </row>
    <row r="303" spans="1:16" ht="12.75" customHeight="1" hidden="1">
      <c r="A303" s="40"/>
      <c r="B303" s="42"/>
      <c r="C303" s="42"/>
      <c r="D303" s="42"/>
      <c r="E303" s="42"/>
      <c r="F303" s="42"/>
      <c r="G303" s="42"/>
      <c r="H303" s="42"/>
      <c r="I303" s="42"/>
      <c r="J303" s="43" t="s">
        <v>97</v>
      </c>
      <c r="K303" s="43"/>
      <c r="L303" s="43"/>
      <c r="M303" s="42">
        <v>0</v>
      </c>
      <c r="N303" s="42"/>
      <c r="O303" s="42"/>
      <c r="P303" s="39"/>
    </row>
    <row r="304" spans="1:16" ht="12.75" customHeight="1">
      <c r="A304" s="40"/>
      <c r="B304" s="42"/>
      <c r="C304" s="42"/>
      <c r="D304" s="42"/>
      <c r="E304" s="42"/>
      <c r="F304" s="42"/>
      <c r="G304" s="42"/>
      <c r="H304" s="42"/>
      <c r="I304" s="42"/>
      <c r="J304" s="45" t="s">
        <v>98</v>
      </c>
      <c r="K304" s="45"/>
      <c r="L304" s="45"/>
      <c r="M304" s="42">
        <f>G299*0.028</f>
        <v>2184.47152</v>
      </c>
      <c r="N304" s="42"/>
      <c r="O304" s="42"/>
      <c r="P304" s="39"/>
    </row>
    <row r="305" spans="1:16" ht="12.75" customHeight="1">
      <c r="A305" s="40"/>
      <c r="B305" s="42"/>
      <c r="C305" s="42"/>
      <c r="D305" s="42"/>
      <c r="E305" s="42"/>
      <c r="F305" s="42"/>
      <c r="G305" s="42"/>
      <c r="H305" s="42"/>
      <c r="I305" s="42"/>
      <c r="J305" s="45" t="s">
        <v>99</v>
      </c>
      <c r="K305" s="45"/>
      <c r="L305" s="45"/>
      <c r="M305" s="42">
        <v>9175.3</v>
      </c>
      <c r="N305" s="42"/>
      <c r="O305" s="42"/>
      <c r="P305" s="39"/>
    </row>
    <row r="306" spans="1:16" ht="12.75" customHeight="1">
      <c r="A306" s="46" t="s">
        <v>39</v>
      </c>
      <c r="B306" s="47"/>
      <c r="C306" s="47"/>
      <c r="D306" s="47"/>
      <c r="E306" s="47">
        <f>E299</f>
        <v>90472.8</v>
      </c>
      <c r="F306" s="47"/>
      <c r="G306" s="47">
        <f>G299</f>
        <v>78016.84</v>
      </c>
      <c r="H306" s="47">
        <f>H299</f>
        <v>-44397.13152000001</v>
      </c>
      <c r="I306" s="47"/>
      <c r="J306" s="47" t="s">
        <v>100</v>
      </c>
      <c r="K306" s="47"/>
      <c r="L306" s="47"/>
      <c r="M306" s="47">
        <f>SUM(M299:M305)</f>
        <v>122413.97152</v>
      </c>
      <c r="N306" s="47"/>
      <c r="O306" s="47"/>
      <c r="P306" s="39"/>
    </row>
    <row r="307" spans="1:16" ht="12.75">
      <c r="A307" s="48"/>
      <c r="B307" s="49"/>
      <c r="C307" s="49"/>
      <c r="D307" s="49"/>
      <c r="E307" s="49"/>
      <c r="F307" s="49"/>
      <c r="G307" s="49"/>
      <c r="H307" s="49"/>
      <c r="I307" s="49"/>
      <c r="J307" s="49"/>
      <c r="K307" s="49"/>
      <c r="L307" s="49"/>
      <c r="M307" s="49"/>
      <c r="N307" s="39"/>
      <c r="O307" s="39"/>
      <c r="P307" s="39"/>
    </row>
    <row r="308" spans="1:16" ht="12.75">
      <c r="A308" s="38" t="s">
        <v>42</v>
      </c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50"/>
      <c r="N308" s="39"/>
      <c r="O308" s="39"/>
      <c r="P308" s="39"/>
    </row>
    <row r="310" spans="1:13" ht="12.75">
      <c r="A310" s="51" t="s">
        <v>101</v>
      </c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</row>
    <row r="311" spans="7:11" ht="12.75">
      <c r="G311" s="51" t="s">
        <v>102</v>
      </c>
      <c r="H311" s="51"/>
      <c r="I311" s="51"/>
      <c r="J311" s="51"/>
      <c r="K311" s="51"/>
    </row>
    <row r="313" spans="1:16" ht="12.75" customHeight="1">
      <c r="A313" s="37" t="s">
        <v>138</v>
      </c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8"/>
      <c r="N313" s="39"/>
      <c r="O313" s="39"/>
      <c r="P313" s="39"/>
    </row>
    <row r="314" spans="1:16" ht="12.75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8"/>
      <c r="N314" s="39"/>
      <c r="O314" s="39"/>
      <c r="P314" s="39"/>
    </row>
    <row r="315" spans="1:16" ht="122.25" customHeight="1">
      <c r="A315" s="40" t="s">
        <v>1</v>
      </c>
      <c r="B315" s="40" t="s">
        <v>2</v>
      </c>
      <c r="C315" s="40" t="s">
        <v>86</v>
      </c>
      <c r="D315" s="40"/>
      <c r="E315" s="40" t="s">
        <v>87</v>
      </c>
      <c r="F315" s="40"/>
      <c r="G315" s="40" t="s">
        <v>88</v>
      </c>
      <c r="H315" s="41" t="s">
        <v>89</v>
      </c>
      <c r="I315" s="41" t="s">
        <v>90</v>
      </c>
      <c r="J315" s="40" t="s">
        <v>91</v>
      </c>
      <c r="K315" s="40"/>
      <c r="L315" s="40"/>
      <c r="M315" s="40"/>
      <c r="N315" s="40"/>
      <c r="O315" s="40"/>
      <c r="P315" s="39"/>
    </row>
    <row r="316" spans="1:16" ht="26.25" customHeight="1">
      <c r="A316" s="40" t="s">
        <v>139</v>
      </c>
      <c r="B316" s="42">
        <v>7304.25</v>
      </c>
      <c r="C316" s="42"/>
      <c r="D316" s="42"/>
      <c r="E316" s="42">
        <v>1999081.17</v>
      </c>
      <c r="F316" s="42"/>
      <c r="G316" s="42">
        <v>1941066.84</v>
      </c>
      <c r="H316" s="42">
        <f>G316-M323</f>
        <v>-539137.2599999995</v>
      </c>
      <c r="I316" s="42">
        <f>G316/E316*100</f>
        <v>97.09795025481633</v>
      </c>
      <c r="J316" s="43" t="s">
        <v>93</v>
      </c>
      <c r="K316" s="43"/>
      <c r="L316" s="43"/>
      <c r="M316" s="42">
        <v>266449.9</v>
      </c>
      <c r="N316" s="42"/>
      <c r="O316" s="42"/>
      <c r="P316" s="39"/>
    </row>
    <row r="317" spans="1:16" ht="12.75" customHeight="1">
      <c r="A317" s="44"/>
      <c r="B317" s="42"/>
      <c r="C317" s="42"/>
      <c r="D317" s="42"/>
      <c r="E317" s="42"/>
      <c r="F317" s="42"/>
      <c r="G317" s="42"/>
      <c r="H317" s="42"/>
      <c r="I317" s="42"/>
      <c r="J317" s="43" t="s">
        <v>94</v>
      </c>
      <c r="K317" s="43"/>
      <c r="L317" s="43"/>
      <c r="M317" s="42">
        <v>111316.8</v>
      </c>
      <c r="N317" s="42"/>
      <c r="O317" s="42"/>
      <c r="P317" s="39"/>
    </row>
    <row r="318" spans="1:16" ht="33.75" customHeight="1">
      <c r="A318" s="40"/>
      <c r="B318" s="42"/>
      <c r="C318" s="42"/>
      <c r="D318" s="42"/>
      <c r="E318" s="42"/>
      <c r="F318" s="42"/>
      <c r="G318" s="42"/>
      <c r="H318" s="42"/>
      <c r="I318" s="42"/>
      <c r="J318" s="43" t="s">
        <v>95</v>
      </c>
      <c r="K318" s="43"/>
      <c r="L318" s="43"/>
      <c r="M318" s="42">
        <v>380519</v>
      </c>
      <c r="N318" s="42"/>
      <c r="O318" s="42"/>
      <c r="P318" s="39"/>
    </row>
    <row r="319" spans="1:16" ht="73.5" customHeight="1">
      <c r="A319" s="40"/>
      <c r="B319" s="42"/>
      <c r="C319" s="42"/>
      <c r="D319" s="42"/>
      <c r="E319" s="42"/>
      <c r="F319" s="42"/>
      <c r="G319" s="42"/>
      <c r="H319" s="42"/>
      <c r="I319" s="42"/>
      <c r="J319" s="43" t="s">
        <v>96</v>
      </c>
      <c r="K319" s="43"/>
      <c r="L319" s="43"/>
      <c r="M319" s="42">
        <v>1238164.2</v>
      </c>
      <c r="N319" s="42"/>
      <c r="O319" s="42"/>
      <c r="P319" s="39"/>
    </row>
    <row r="320" spans="1:16" ht="36" customHeight="1">
      <c r="A320" s="40"/>
      <c r="B320" s="42"/>
      <c r="C320" s="42"/>
      <c r="D320" s="42"/>
      <c r="E320" s="42"/>
      <c r="F320" s="42"/>
      <c r="G320" s="42"/>
      <c r="H320" s="42"/>
      <c r="I320" s="42"/>
      <c r="J320" s="43" t="s">
        <v>97</v>
      </c>
      <c r="K320" s="43"/>
      <c r="L320" s="43"/>
      <c r="M320" s="42">
        <v>251771</v>
      </c>
      <c r="N320" s="42"/>
      <c r="O320" s="42"/>
      <c r="P320" s="39"/>
    </row>
    <row r="321" spans="1:16" ht="12.75" customHeight="1">
      <c r="A321" s="40"/>
      <c r="B321" s="42"/>
      <c r="C321" s="42"/>
      <c r="D321" s="42"/>
      <c r="E321" s="42"/>
      <c r="F321" s="42"/>
      <c r="G321" s="42"/>
      <c r="H321" s="42"/>
      <c r="I321" s="42"/>
      <c r="J321" s="45" t="s">
        <v>98</v>
      </c>
      <c r="K321" s="45"/>
      <c r="L321" s="45"/>
      <c r="M321" s="42">
        <v>54349.9</v>
      </c>
      <c r="N321" s="42"/>
      <c r="O321" s="42"/>
      <c r="P321" s="39"/>
    </row>
    <row r="322" spans="1:16" ht="12.75" customHeight="1">
      <c r="A322" s="40"/>
      <c r="B322" s="42"/>
      <c r="C322" s="42"/>
      <c r="D322" s="42"/>
      <c r="E322" s="42"/>
      <c r="F322" s="42"/>
      <c r="G322" s="42"/>
      <c r="H322" s="42"/>
      <c r="I322" s="42"/>
      <c r="J322" s="45" t="s">
        <v>99</v>
      </c>
      <c r="K322" s="45"/>
      <c r="L322" s="45"/>
      <c r="M322" s="42">
        <v>177633.3</v>
      </c>
      <c r="N322" s="42"/>
      <c r="O322" s="42"/>
      <c r="P322" s="39"/>
    </row>
    <row r="323" spans="1:16" ht="12.75" customHeight="1">
      <c r="A323" s="46" t="s">
        <v>39</v>
      </c>
      <c r="B323" s="47"/>
      <c r="C323" s="47"/>
      <c r="D323" s="47"/>
      <c r="E323" s="47">
        <f>E316</f>
        <v>1999081.17</v>
      </c>
      <c r="F323" s="47"/>
      <c r="G323" s="47">
        <f>G316</f>
        <v>1941066.84</v>
      </c>
      <c r="H323" s="47">
        <f>H316</f>
        <v>-539137.2599999995</v>
      </c>
      <c r="I323" s="47"/>
      <c r="J323" s="47" t="s">
        <v>100</v>
      </c>
      <c r="K323" s="47"/>
      <c r="L323" s="47"/>
      <c r="M323" s="47">
        <f>SUM(M316:M322)</f>
        <v>2480204.0999999996</v>
      </c>
      <c r="N323" s="47"/>
      <c r="O323" s="47"/>
      <c r="P323" s="39"/>
    </row>
    <row r="324" spans="1:16" ht="12.75">
      <c r="A324" s="48"/>
      <c r="B324" s="49"/>
      <c r="C324" s="49"/>
      <c r="D324" s="49"/>
      <c r="E324" s="49"/>
      <c r="F324" s="49"/>
      <c r="G324" s="49"/>
      <c r="H324" s="49"/>
      <c r="I324" s="49"/>
      <c r="J324" s="49"/>
      <c r="K324" s="49"/>
      <c r="L324" s="49"/>
      <c r="M324" s="49"/>
      <c r="N324" s="39"/>
      <c r="O324" s="39"/>
      <c r="P324" s="39"/>
    </row>
    <row r="325" spans="1:16" ht="12.75">
      <c r="A325" s="38" t="s">
        <v>42</v>
      </c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50"/>
      <c r="N325" s="39"/>
      <c r="O325" s="39"/>
      <c r="P325" s="39"/>
    </row>
    <row r="327" spans="1:13" ht="12.75">
      <c r="A327" s="51" t="s">
        <v>101</v>
      </c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</row>
    <row r="328" spans="7:11" ht="12.75">
      <c r="G328" s="51" t="s">
        <v>102</v>
      </c>
      <c r="H328" s="51"/>
      <c r="I328" s="51"/>
      <c r="J328" s="51"/>
      <c r="K328" s="51"/>
    </row>
    <row r="331" spans="1:16" ht="12.75" customHeight="1">
      <c r="A331" s="37" t="s">
        <v>140</v>
      </c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8"/>
      <c r="N331" s="39"/>
      <c r="O331" s="39"/>
      <c r="P331" s="39"/>
    </row>
    <row r="332" spans="1:16" ht="12.75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8"/>
      <c r="N332" s="39"/>
      <c r="O332" s="39"/>
      <c r="P332" s="39"/>
    </row>
    <row r="333" spans="1:16" ht="121.5" customHeight="1">
      <c r="A333" s="40" t="s">
        <v>1</v>
      </c>
      <c r="B333" s="40" t="s">
        <v>2</v>
      </c>
      <c r="C333" s="40" t="s">
        <v>86</v>
      </c>
      <c r="D333" s="40"/>
      <c r="E333" s="40" t="s">
        <v>87</v>
      </c>
      <c r="F333" s="40"/>
      <c r="G333" s="40" t="s">
        <v>88</v>
      </c>
      <c r="H333" s="41" t="s">
        <v>89</v>
      </c>
      <c r="I333" s="41" t="s">
        <v>90</v>
      </c>
      <c r="J333" s="40" t="s">
        <v>91</v>
      </c>
      <c r="K333" s="40"/>
      <c r="L333" s="40"/>
      <c r="M333" s="40"/>
      <c r="N333" s="40"/>
      <c r="O333" s="40"/>
      <c r="P333" s="39"/>
    </row>
    <row r="334" spans="1:16" ht="30.75" customHeight="1">
      <c r="A334" s="40" t="s">
        <v>141</v>
      </c>
      <c r="B334" s="42">
        <v>13317.4</v>
      </c>
      <c r="C334" s="42"/>
      <c r="D334" s="42"/>
      <c r="E334" s="42">
        <v>3958523.58</v>
      </c>
      <c r="F334" s="42"/>
      <c r="G334" s="42">
        <v>3709130.46</v>
      </c>
      <c r="H334" s="42">
        <f>G334-M341</f>
        <v>-331826.19288</v>
      </c>
      <c r="I334" s="42">
        <f>G334/E334*100</f>
        <v>93.69984503161656</v>
      </c>
      <c r="J334" s="43" t="s">
        <v>93</v>
      </c>
      <c r="K334" s="43"/>
      <c r="L334" s="43"/>
      <c r="M334" s="42">
        <v>484135.6</v>
      </c>
      <c r="N334" s="42"/>
      <c r="O334" s="42"/>
      <c r="P334" s="39"/>
    </row>
    <row r="335" spans="1:16" ht="12.75" customHeight="1">
      <c r="A335" s="44"/>
      <c r="B335" s="42"/>
      <c r="C335" s="42"/>
      <c r="D335" s="42"/>
      <c r="E335" s="42"/>
      <c r="F335" s="42"/>
      <c r="G335" s="42"/>
      <c r="H335" s="42"/>
      <c r="I335" s="42"/>
      <c r="J335" s="43" t="s">
        <v>94</v>
      </c>
      <c r="K335" s="43"/>
      <c r="L335" s="43"/>
      <c r="M335" s="42">
        <v>167001.4</v>
      </c>
      <c r="N335" s="42"/>
      <c r="O335" s="42"/>
      <c r="P335" s="39"/>
    </row>
    <row r="336" spans="1:16" ht="36" customHeight="1">
      <c r="A336" s="40"/>
      <c r="B336" s="42"/>
      <c r="C336" s="42"/>
      <c r="D336" s="42"/>
      <c r="E336" s="42"/>
      <c r="F336" s="42"/>
      <c r="G336" s="42"/>
      <c r="H336" s="42"/>
      <c r="I336" s="42"/>
      <c r="J336" s="43" t="s">
        <v>95</v>
      </c>
      <c r="K336" s="43"/>
      <c r="L336" s="43"/>
      <c r="M336" s="42">
        <v>447276.8</v>
      </c>
      <c r="N336" s="42"/>
      <c r="O336" s="42"/>
      <c r="P336" s="39"/>
    </row>
    <row r="337" spans="1:16" ht="71.25" customHeight="1">
      <c r="A337" s="40"/>
      <c r="B337" s="42"/>
      <c r="C337" s="42"/>
      <c r="D337" s="42"/>
      <c r="E337" s="42"/>
      <c r="F337" s="42"/>
      <c r="G337" s="42"/>
      <c r="H337" s="42"/>
      <c r="I337" s="42"/>
      <c r="J337" s="43" t="s">
        <v>96</v>
      </c>
      <c r="K337" s="43"/>
      <c r="L337" s="43"/>
      <c r="M337" s="42">
        <v>1754804.3</v>
      </c>
      <c r="N337" s="42"/>
      <c r="O337" s="42"/>
      <c r="P337" s="39"/>
    </row>
    <row r="338" spans="1:16" ht="30.75" customHeight="1">
      <c r="A338" s="40"/>
      <c r="B338" s="42"/>
      <c r="C338" s="42"/>
      <c r="D338" s="42"/>
      <c r="E338" s="42"/>
      <c r="F338" s="42"/>
      <c r="G338" s="42"/>
      <c r="H338" s="42"/>
      <c r="I338" s="42"/>
      <c r="J338" s="43" t="s">
        <v>97</v>
      </c>
      <c r="K338" s="43"/>
      <c r="L338" s="43"/>
      <c r="M338" s="42">
        <v>761125.9</v>
      </c>
      <c r="N338" s="42"/>
      <c r="O338" s="42"/>
      <c r="P338" s="39"/>
    </row>
    <row r="339" spans="1:16" ht="12.75" customHeight="1">
      <c r="A339" s="40"/>
      <c r="B339" s="42"/>
      <c r="C339" s="42"/>
      <c r="D339" s="42"/>
      <c r="E339" s="42"/>
      <c r="F339" s="42"/>
      <c r="G339" s="42"/>
      <c r="H339" s="42"/>
      <c r="I339" s="42"/>
      <c r="J339" s="45" t="s">
        <v>98</v>
      </c>
      <c r="K339" s="45"/>
      <c r="L339" s="45"/>
      <c r="M339" s="42">
        <f>G334*0.028</f>
        <v>103855.65288</v>
      </c>
      <c r="N339" s="42"/>
      <c r="O339" s="42"/>
      <c r="P339" s="39"/>
    </row>
    <row r="340" spans="1:16" ht="12.75" customHeight="1">
      <c r="A340" s="40"/>
      <c r="B340" s="42"/>
      <c r="C340" s="42"/>
      <c r="D340" s="42"/>
      <c r="E340" s="42"/>
      <c r="F340" s="42"/>
      <c r="G340" s="42"/>
      <c r="H340" s="42"/>
      <c r="I340" s="42"/>
      <c r="J340" s="45" t="s">
        <v>99</v>
      </c>
      <c r="K340" s="45"/>
      <c r="L340" s="45"/>
      <c r="M340" s="42">
        <v>322757</v>
      </c>
      <c r="N340" s="42"/>
      <c r="O340" s="42"/>
      <c r="P340" s="39"/>
    </row>
    <row r="341" spans="1:16" ht="12.75" customHeight="1">
      <c r="A341" s="46" t="s">
        <v>39</v>
      </c>
      <c r="B341" s="47"/>
      <c r="C341" s="47"/>
      <c r="D341" s="47"/>
      <c r="E341" s="47">
        <f>E334</f>
        <v>3958523.58</v>
      </c>
      <c r="F341" s="47"/>
      <c r="G341" s="47">
        <f>G334</f>
        <v>3709130.46</v>
      </c>
      <c r="H341" s="47">
        <f>H334</f>
        <v>-331826.19288</v>
      </c>
      <c r="I341" s="47"/>
      <c r="J341" s="47" t="s">
        <v>100</v>
      </c>
      <c r="K341" s="47"/>
      <c r="L341" s="47"/>
      <c r="M341" s="47">
        <f>SUM(M334:M340)</f>
        <v>4040956.65288</v>
      </c>
      <c r="N341" s="47"/>
      <c r="O341" s="47"/>
      <c r="P341" s="39"/>
    </row>
    <row r="342" spans="1:16" ht="12.75">
      <c r="A342" s="48"/>
      <c r="B342" s="49"/>
      <c r="C342" s="49"/>
      <c r="D342" s="49"/>
      <c r="E342" s="49"/>
      <c r="F342" s="49"/>
      <c r="G342" s="49"/>
      <c r="H342" s="49"/>
      <c r="I342" s="49"/>
      <c r="J342" s="49"/>
      <c r="K342" s="49"/>
      <c r="L342" s="49"/>
      <c r="M342" s="49"/>
      <c r="N342" s="39"/>
      <c r="O342" s="39"/>
      <c r="P342" s="39"/>
    </row>
    <row r="343" spans="1:16" ht="12.75">
      <c r="A343" s="38" t="s">
        <v>42</v>
      </c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50"/>
      <c r="N343" s="39"/>
      <c r="O343" s="39"/>
      <c r="P343" s="39"/>
    </row>
    <row r="345" spans="1:13" ht="12.75">
      <c r="A345" s="51" t="s">
        <v>101</v>
      </c>
      <c r="B345" s="51"/>
      <c r="C345" s="51"/>
      <c r="D345" s="51"/>
      <c r="E345" s="51"/>
      <c r="F345" s="51"/>
      <c r="G345" s="51"/>
      <c r="H345" s="51"/>
      <c r="I345" s="51"/>
      <c r="J345" s="51"/>
      <c r="K345" s="51"/>
      <c r="L345" s="51"/>
      <c r="M345" s="51"/>
    </row>
    <row r="346" spans="7:11" ht="12.75">
      <c r="G346" s="51" t="s">
        <v>102</v>
      </c>
      <c r="H346" s="51"/>
      <c r="I346" s="51"/>
      <c r="J346" s="51"/>
      <c r="K346" s="51"/>
    </row>
    <row r="348" spans="1:16" ht="12.75" customHeight="1">
      <c r="A348" s="37" t="s">
        <v>140</v>
      </c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8"/>
      <c r="N348" s="39"/>
      <c r="O348" s="39"/>
      <c r="P348" s="39"/>
    </row>
    <row r="349" spans="1:16" ht="12.75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8"/>
      <c r="N349" s="39"/>
      <c r="O349" s="39"/>
      <c r="P349" s="39"/>
    </row>
    <row r="350" spans="1:16" ht="114.75" customHeight="1">
      <c r="A350" s="40" t="s">
        <v>1</v>
      </c>
      <c r="B350" s="40" t="s">
        <v>2</v>
      </c>
      <c r="C350" s="40" t="s">
        <v>86</v>
      </c>
      <c r="D350" s="40"/>
      <c r="E350" s="40" t="s">
        <v>87</v>
      </c>
      <c r="F350" s="40"/>
      <c r="G350" s="40" t="s">
        <v>88</v>
      </c>
      <c r="H350" s="41" t="s">
        <v>89</v>
      </c>
      <c r="I350" s="41" t="s">
        <v>90</v>
      </c>
      <c r="J350" s="40" t="s">
        <v>91</v>
      </c>
      <c r="K350" s="40"/>
      <c r="L350" s="40"/>
      <c r="M350" s="40"/>
      <c r="N350" s="40"/>
      <c r="O350" s="40"/>
      <c r="P350" s="39"/>
    </row>
    <row r="351" spans="1:16" ht="24" customHeight="1">
      <c r="A351" s="40" t="s">
        <v>141</v>
      </c>
      <c r="B351" s="42">
        <v>13317.4</v>
      </c>
      <c r="C351" s="42"/>
      <c r="D351" s="42"/>
      <c r="E351" s="42">
        <v>3958523.58</v>
      </c>
      <c r="F351" s="42"/>
      <c r="G351" s="42">
        <v>3709130.46</v>
      </c>
      <c r="H351" s="42">
        <f>G351-M358</f>
        <v>-331826.19288</v>
      </c>
      <c r="I351" s="42">
        <f>G351/E351*100</f>
        <v>93.69984503161656</v>
      </c>
      <c r="J351" s="43" t="s">
        <v>93</v>
      </c>
      <c r="K351" s="43"/>
      <c r="L351" s="43"/>
      <c r="M351" s="42">
        <v>484135.6</v>
      </c>
      <c r="N351" s="42"/>
      <c r="O351" s="42"/>
      <c r="P351" s="39"/>
    </row>
    <row r="352" spans="1:16" ht="12.75" customHeight="1">
      <c r="A352" s="44"/>
      <c r="B352" s="42"/>
      <c r="C352" s="42"/>
      <c r="D352" s="42"/>
      <c r="E352" s="42"/>
      <c r="F352" s="42"/>
      <c r="G352" s="42"/>
      <c r="H352" s="42"/>
      <c r="I352" s="42"/>
      <c r="J352" s="43" t="s">
        <v>94</v>
      </c>
      <c r="K352" s="43"/>
      <c r="L352" s="43"/>
      <c r="M352" s="42">
        <v>167001.4</v>
      </c>
      <c r="N352" s="42"/>
      <c r="O352" s="42"/>
      <c r="P352" s="39"/>
    </row>
    <row r="353" spans="1:16" ht="33" customHeight="1">
      <c r="A353" s="40"/>
      <c r="B353" s="42"/>
      <c r="C353" s="42"/>
      <c r="D353" s="42"/>
      <c r="E353" s="42"/>
      <c r="F353" s="42"/>
      <c r="G353" s="42"/>
      <c r="H353" s="42"/>
      <c r="I353" s="42"/>
      <c r="J353" s="43" t="s">
        <v>95</v>
      </c>
      <c r="K353" s="43"/>
      <c r="L353" s="43"/>
      <c r="M353" s="42">
        <v>447276.8</v>
      </c>
      <c r="N353" s="42"/>
      <c r="O353" s="42"/>
      <c r="P353" s="39"/>
    </row>
    <row r="354" spans="1:16" ht="69.75" customHeight="1">
      <c r="A354" s="40"/>
      <c r="B354" s="42"/>
      <c r="C354" s="42"/>
      <c r="D354" s="42"/>
      <c r="E354" s="42"/>
      <c r="F354" s="42"/>
      <c r="G354" s="42"/>
      <c r="H354" s="42"/>
      <c r="I354" s="42"/>
      <c r="J354" s="43" t="s">
        <v>96</v>
      </c>
      <c r="K354" s="43"/>
      <c r="L354" s="43"/>
      <c r="M354" s="42">
        <v>1754804.3</v>
      </c>
      <c r="N354" s="42"/>
      <c r="O354" s="42"/>
      <c r="P354" s="39"/>
    </row>
    <row r="355" spans="1:16" ht="29.25" customHeight="1">
      <c r="A355" s="40"/>
      <c r="B355" s="42"/>
      <c r="C355" s="42"/>
      <c r="D355" s="42"/>
      <c r="E355" s="42"/>
      <c r="F355" s="42"/>
      <c r="G355" s="42"/>
      <c r="H355" s="42"/>
      <c r="I355" s="42"/>
      <c r="J355" s="43" t="s">
        <v>97</v>
      </c>
      <c r="K355" s="43"/>
      <c r="L355" s="43"/>
      <c r="M355" s="42">
        <v>761125.9</v>
      </c>
      <c r="N355" s="42"/>
      <c r="O355" s="42"/>
      <c r="P355" s="39"/>
    </row>
    <row r="356" spans="1:16" ht="12.75" customHeight="1">
      <c r="A356" s="40"/>
      <c r="B356" s="42"/>
      <c r="C356" s="42"/>
      <c r="D356" s="42"/>
      <c r="E356" s="42"/>
      <c r="F356" s="42"/>
      <c r="G356" s="42"/>
      <c r="H356" s="42"/>
      <c r="I356" s="42"/>
      <c r="J356" s="45" t="s">
        <v>98</v>
      </c>
      <c r="K356" s="45"/>
      <c r="L356" s="45"/>
      <c r="M356" s="42">
        <f>G351*0.028</f>
        <v>103855.65288</v>
      </c>
      <c r="N356" s="42"/>
      <c r="O356" s="42"/>
      <c r="P356" s="39"/>
    </row>
    <row r="357" spans="1:16" ht="12.75" customHeight="1">
      <c r="A357" s="40"/>
      <c r="B357" s="42"/>
      <c r="C357" s="42"/>
      <c r="D357" s="42"/>
      <c r="E357" s="42"/>
      <c r="F357" s="42"/>
      <c r="G357" s="42"/>
      <c r="H357" s="42"/>
      <c r="I357" s="42"/>
      <c r="J357" s="45" t="s">
        <v>99</v>
      </c>
      <c r="K357" s="45"/>
      <c r="L357" s="45"/>
      <c r="M357" s="42">
        <v>322757</v>
      </c>
      <c r="N357" s="42"/>
      <c r="O357" s="42"/>
      <c r="P357" s="39"/>
    </row>
    <row r="358" spans="1:16" ht="12.75" customHeight="1">
      <c r="A358" s="46" t="s">
        <v>39</v>
      </c>
      <c r="B358" s="47"/>
      <c r="C358" s="47"/>
      <c r="D358" s="47"/>
      <c r="E358" s="47">
        <f>E351</f>
        <v>3958523.58</v>
      </c>
      <c r="F358" s="47"/>
      <c r="G358" s="47">
        <f>G351</f>
        <v>3709130.46</v>
      </c>
      <c r="H358" s="47">
        <f>H351</f>
        <v>-331826.19288</v>
      </c>
      <c r="I358" s="47"/>
      <c r="J358" s="47" t="s">
        <v>100</v>
      </c>
      <c r="K358" s="47"/>
      <c r="L358" s="47"/>
      <c r="M358" s="47">
        <f>SUM(M351:M357)</f>
        <v>4040956.65288</v>
      </c>
      <c r="N358" s="47"/>
      <c r="O358" s="47"/>
      <c r="P358" s="39"/>
    </row>
    <row r="359" spans="1:16" ht="12.75">
      <c r="A359" s="48"/>
      <c r="B359" s="49"/>
      <c r="C359" s="49"/>
      <c r="D359" s="49"/>
      <c r="E359" s="49"/>
      <c r="F359" s="49"/>
      <c r="G359" s="49"/>
      <c r="H359" s="49"/>
      <c r="I359" s="49"/>
      <c r="J359" s="49"/>
      <c r="K359" s="49"/>
      <c r="L359" s="49"/>
      <c r="M359" s="49"/>
      <c r="N359" s="39"/>
      <c r="O359" s="39"/>
      <c r="P359" s="39"/>
    </row>
    <row r="360" spans="1:16" ht="12.75">
      <c r="A360" s="38" t="s">
        <v>42</v>
      </c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50"/>
      <c r="N360" s="39"/>
      <c r="O360" s="39"/>
      <c r="P360" s="39"/>
    </row>
    <row r="362" spans="1:13" ht="12.75">
      <c r="A362" s="51" t="s">
        <v>101</v>
      </c>
      <c r="B362" s="51"/>
      <c r="C362" s="51"/>
      <c r="D362" s="51"/>
      <c r="E362" s="51"/>
      <c r="F362" s="51"/>
      <c r="G362" s="51"/>
      <c r="H362" s="51"/>
      <c r="I362" s="51"/>
      <c r="J362" s="51"/>
      <c r="K362" s="51"/>
      <c r="L362" s="51"/>
      <c r="M362" s="51"/>
    </row>
    <row r="363" spans="7:11" ht="12.75">
      <c r="G363" s="51" t="s">
        <v>102</v>
      </c>
      <c r="H363" s="51"/>
      <c r="I363" s="51"/>
      <c r="J363" s="51"/>
      <c r="K363" s="51"/>
    </row>
    <row r="365" spans="1:16" ht="12.75" customHeight="1">
      <c r="A365" s="37" t="s">
        <v>142</v>
      </c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8"/>
      <c r="N365" s="39"/>
      <c r="O365" s="39"/>
      <c r="P365" s="39"/>
    </row>
    <row r="366" spans="1:16" ht="12.75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8"/>
      <c r="N366" s="39"/>
      <c r="O366" s="39"/>
      <c r="P366" s="39"/>
    </row>
    <row r="367" spans="1:16" ht="107.25" customHeight="1">
      <c r="A367" s="40" t="s">
        <v>1</v>
      </c>
      <c r="B367" s="40" t="s">
        <v>2</v>
      </c>
      <c r="C367" s="40" t="s">
        <v>86</v>
      </c>
      <c r="D367" s="40"/>
      <c r="E367" s="40" t="s">
        <v>87</v>
      </c>
      <c r="F367" s="40"/>
      <c r="G367" s="40" t="s">
        <v>88</v>
      </c>
      <c r="H367" s="41" t="s">
        <v>128</v>
      </c>
      <c r="I367" s="41" t="s">
        <v>90</v>
      </c>
      <c r="J367" s="40" t="s">
        <v>91</v>
      </c>
      <c r="K367" s="40"/>
      <c r="L367" s="40"/>
      <c r="M367" s="40"/>
      <c r="N367" s="40"/>
      <c r="O367" s="40"/>
      <c r="P367" s="39"/>
    </row>
    <row r="368" spans="1:16" ht="39" customHeight="1">
      <c r="A368" s="40" t="s">
        <v>143</v>
      </c>
      <c r="B368" s="42">
        <v>4510.5</v>
      </c>
      <c r="C368" s="42"/>
      <c r="D368" s="42"/>
      <c r="E368" s="42">
        <v>1012339.95</v>
      </c>
      <c r="F368" s="42"/>
      <c r="G368" s="42">
        <v>944001.68</v>
      </c>
      <c r="H368" s="42">
        <f>G368-M375</f>
        <v>11507.132959999959</v>
      </c>
      <c r="I368" s="42">
        <f>G368/E368*100</f>
        <v>93.24947415144489</v>
      </c>
      <c r="J368" s="43" t="s">
        <v>93</v>
      </c>
      <c r="K368" s="43"/>
      <c r="L368" s="43"/>
      <c r="M368" s="42">
        <v>142283.9</v>
      </c>
      <c r="N368" s="42"/>
      <c r="O368" s="42"/>
      <c r="P368" s="39"/>
    </row>
    <row r="369" spans="1:16" ht="12.75" customHeight="1">
      <c r="A369" s="44"/>
      <c r="B369" s="42"/>
      <c r="C369" s="42"/>
      <c r="D369" s="42"/>
      <c r="E369" s="42"/>
      <c r="F369" s="42"/>
      <c r="G369" s="42"/>
      <c r="H369" s="42"/>
      <c r="I369" s="42"/>
      <c r="J369" s="43" t="s">
        <v>94</v>
      </c>
      <c r="K369" s="43"/>
      <c r="L369" s="43"/>
      <c r="M369" s="42">
        <v>68740</v>
      </c>
      <c r="N369" s="42"/>
      <c r="O369" s="42"/>
      <c r="P369" s="39"/>
    </row>
    <row r="370" spans="1:16" ht="33.75" customHeight="1">
      <c r="A370" s="40"/>
      <c r="B370" s="42"/>
      <c r="C370" s="42"/>
      <c r="D370" s="42"/>
      <c r="E370" s="42"/>
      <c r="F370" s="42"/>
      <c r="G370" s="42"/>
      <c r="H370" s="42"/>
      <c r="I370" s="42"/>
      <c r="J370" s="43" t="s">
        <v>95</v>
      </c>
      <c r="K370" s="43"/>
      <c r="L370" s="43"/>
      <c r="M370" s="42">
        <v>184696.4</v>
      </c>
      <c r="N370" s="42"/>
      <c r="O370" s="42"/>
      <c r="P370" s="39"/>
    </row>
    <row r="371" spans="1:16" ht="60" customHeight="1">
      <c r="A371" s="40"/>
      <c r="B371" s="42"/>
      <c r="C371" s="42"/>
      <c r="D371" s="42"/>
      <c r="E371" s="42"/>
      <c r="F371" s="42"/>
      <c r="G371" s="42"/>
      <c r="H371" s="42"/>
      <c r="I371" s="42"/>
      <c r="J371" s="43" t="s">
        <v>96</v>
      </c>
      <c r="K371" s="43"/>
      <c r="L371" s="43"/>
      <c r="M371" s="42">
        <v>344625</v>
      </c>
      <c r="N371" s="42"/>
      <c r="O371" s="42"/>
      <c r="P371" s="39"/>
    </row>
    <row r="372" spans="1:16" ht="32.25" customHeight="1">
      <c r="A372" s="40"/>
      <c r="B372" s="42"/>
      <c r="C372" s="42"/>
      <c r="D372" s="42"/>
      <c r="E372" s="42"/>
      <c r="F372" s="42"/>
      <c r="G372" s="42"/>
      <c r="H372" s="42"/>
      <c r="I372" s="42"/>
      <c r="J372" s="43" t="s">
        <v>97</v>
      </c>
      <c r="K372" s="43"/>
      <c r="L372" s="43"/>
      <c r="M372" s="42">
        <v>70861.3</v>
      </c>
      <c r="N372" s="42"/>
      <c r="O372" s="42"/>
      <c r="P372" s="39"/>
    </row>
    <row r="373" spans="1:16" ht="12.75" customHeight="1">
      <c r="A373" s="40"/>
      <c r="B373" s="42"/>
      <c r="C373" s="42"/>
      <c r="D373" s="42"/>
      <c r="E373" s="42"/>
      <c r="F373" s="42"/>
      <c r="G373" s="42"/>
      <c r="H373" s="42"/>
      <c r="I373" s="42"/>
      <c r="J373" s="45" t="s">
        <v>98</v>
      </c>
      <c r="K373" s="45"/>
      <c r="L373" s="45"/>
      <c r="M373" s="42">
        <f>G368*0.028</f>
        <v>26432.04704</v>
      </c>
      <c r="N373" s="42"/>
      <c r="O373" s="42"/>
      <c r="P373" s="39"/>
    </row>
    <row r="374" spans="1:16" ht="12.75" customHeight="1">
      <c r="A374" s="40"/>
      <c r="B374" s="42"/>
      <c r="C374" s="42"/>
      <c r="D374" s="42"/>
      <c r="E374" s="42"/>
      <c r="F374" s="42"/>
      <c r="G374" s="42"/>
      <c r="H374" s="42"/>
      <c r="I374" s="42"/>
      <c r="J374" s="45" t="s">
        <v>99</v>
      </c>
      <c r="K374" s="45"/>
      <c r="L374" s="45"/>
      <c r="M374" s="42">
        <v>94855.9</v>
      </c>
      <c r="N374" s="42"/>
      <c r="O374" s="42"/>
      <c r="P374" s="39"/>
    </row>
    <row r="375" spans="1:16" ht="12.75" customHeight="1">
      <c r="A375" s="46" t="s">
        <v>39</v>
      </c>
      <c r="B375" s="47"/>
      <c r="C375" s="47"/>
      <c r="D375" s="47"/>
      <c r="E375" s="47">
        <f>E368</f>
        <v>1012339.95</v>
      </c>
      <c r="F375" s="47"/>
      <c r="G375" s="47">
        <f>G368</f>
        <v>944001.68</v>
      </c>
      <c r="H375" s="47">
        <f>H368</f>
        <v>11507.132959999959</v>
      </c>
      <c r="I375" s="47"/>
      <c r="J375" s="47" t="s">
        <v>100</v>
      </c>
      <c r="K375" s="47"/>
      <c r="L375" s="47"/>
      <c r="M375" s="47">
        <f>SUM(M368:M374)</f>
        <v>932494.5470400001</v>
      </c>
      <c r="N375" s="47"/>
      <c r="O375" s="47"/>
      <c r="P375" s="39"/>
    </row>
    <row r="376" spans="1:16" ht="12.75">
      <c r="A376" s="48"/>
      <c r="B376" s="49"/>
      <c r="C376" s="49"/>
      <c r="D376" s="49"/>
      <c r="E376" s="49"/>
      <c r="F376" s="49"/>
      <c r="G376" s="49"/>
      <c r="H376" s="49"/>
      <c r="I376" s="49"/>
      <c r="J376" s="49"/>
      <c r="K376" s="49"/>
      <c r="L376" s="49"/>
      <c r="M376" s="49"/>
      <c r="N376" s="39"/>
      <c r="O376" s="39"/>
      <c r="P376" s="39"/>
    </row>
    <row r="377" spans="1:16" ht="12.75">
      <c r="A377" s="38" t="s">
        <v>42</v>
      </c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50"/>
      <c r="N377" s="39"/>
      <c r="O377" s="39"/>
      <c r="P377" s="39"/>
    </row>
    <row r="379" spans="1:13" ht="12.75">
      <c r="A379" s="51" t="s">
        <v>101</v>
      </c>
      <c r="B379" s="51"/>
      <c r="C379" s="51"/>
      <c r="D379" s="51"/>
      <c r="E379" s="51"/>
      <c r="F379" s="51"/>
      <c r="G379" s="51"/>
      <c r="H379" s="51"/>
      <c r="I379" s="51"/>
      <c r="J379" s="51"/>
      <c r="K379" s="51"/>
      <c r="L379" s="51"/>
      <c r="M379" s="51"/>
    </row>
    <row r="380" spans="7:11" ht="12.75">
      <c r="G380" s="51" t="s">
        <v>102</v>
      </c>
      <c r="H380" s="51"/>
      <c r="I380" s="51"/>
      <c r="J380" s="51"/>
      <c r="K380" s="51"/>
    </row>
    <row r="382" spans="1:16" ht="12.75" customHeight="1">
      <c r="A382" s="37" t="s">
        <v>144</v>
      </c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8"/>
      <c r="N382" s="39"/>
      <c r="O382" s="39"/>
      <c r="P382" s="39"/>
    </row>
    <row r="383" spans="1:16" ht="12.75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8"/>
      <c r="N383" s="39"/>
      <c r="O383" s="39"/>
      <c r="P383" s="39"/>
    </row>
    <row r="384" spans="1:16" ht="121.5" customHeight="1">
      <c r="A384" s="40" t="s">
        <v>1</v>
      </c>
      <c r="B384" s="40" t="s">
        <v>2</v>
      </c>
      <c r="C384" s="40" t="s">
        <v>86</v>
      </c>
      <c r="D384" s="40"/>
      <c r="E384" s="40" t="s">
        <v>87</v>
      </c>
      <c r="F384" s="40"/>
      <c r="G384" s="40" t="s">
        <v>88</v>
      </c>
      <c r="H384" s="41" t="s">
        <v>89</v>
      </c>
      <c r="I384" s="41" t="s">
        <v>90</v>
      </c>
      <c r="J384" s="40" t="s">
        <v>91</v>
      </c>
      <c r="K384" s="40"/>
      <c r="L384" s="40"/>
      <c r="M384" s="40"/>
      <c r="N384" s="40"/>
      <c r="O384" s="40"/>
      <c r="P384" s="39"/>
    </row>
    <row r="385" spans="1:16" ht="33" customHeight="1">
      <c r="A385" s="40" t="s">
        <v>145</v>
      </c>
      <c r="B385" s="42">
        <v>7232.92</v>
      </c>
      <c r="C385" s="42"/>
      <c r="D385" s="42"/>
      <c r="E385" s="42">
        <v>2049484.02</v>
      </c>
      <c r="F385" s="42"/>
      <c r="G385" s="42">
        <v>2014812.36</v>
      </c>
      <c r="H385" s="42">
        <f>G385-M392</f>
        <v>-840989.7860799998</v>
      </c>
      <c r="I385" s="42">
        <f>G385/E385*100</f>
        <v>98.3082737088138</v>
      </c>
      <c r="J385" s="43" t="s">
        <v>93</v>
      </c>
      <c r="K385" s="43"/>
      <c r="L385" s="43"/>
      <c r="M385" s="42">
        <v>290130.7</v>
      </c>
      <c r="N385" s="42"/>
      <c r="O385" s="42"/>
      <c r="P385" s="39"/>
    </row>
    <row r="386" spans="1:16" ht="12.75" customHeight="1">
      <c r="A386" s="44"/>
      <c r="B386" s="42"/>
      <c r="C386" s="42"/>
      <c r="D386" s="42"/>
      <c r="E386" s="42"/>
      <c r="F386" s="42"/>
      <c r="G386" s="42"/>
      <c r="H386" s="42"/>
      <c r="I386" s="42"/>
      <c r="J386" s="43" t="s">
        <v>94</v>
      </c>
      <c r="K386" s="43"/>
      <c r="L386" s="43"/>
      <c r="M386" s="42">
        <v>110229.7</v>
      </c>
      <c r="N386" s="42"/>
      <c r="O386" s="42"/>
      <c r="P386" s="39"/>
    </row>
    <row r="387" spans="1:16" ht="39.75" customHeight="1">
      <c r="A387" s="40"/>
      <c r="B387" s="42"/>
      <c r="C387" s="42"/>
      <c r="D387" s="42"/>
      <c r="E387" s="42"/>
      <c r="F387" s="42"/>
      <c r="G387" s="42"/>
      <c r="H387" s="42"/>
      <c r="I387" s="42"/>
      <c r="J387" s="43" t="s">
        <v>95</v>
      </c>
      <c r="K387" s="43"/>
      <c r="L387" s="43"/>
      <c r="M387" s="42">
        <v>356041.2</v>
      </c>
      <c r="N387" s="42"/>
      <c r="O387" s="42"/>
      <c r="P387" s="39"/>
    </row>
    <row r="388" spans="1:16" ht="65.25" customHeight="1">
      <c r="A388" s="40"/>
      <c r="B388" s="42"/>
      <c r="C388" s="42"/>
      <c r="D388" s="42"/>
      <c r="E388" s="42"/>
      <c r="F388" s="42"/>
      <c r="G388" s="42"/>
      <c r="H388" s="42"/>
      <c r="I388" s="42"/>
      <c r="J388" s="43" t="s">
        <v>96</v>
      </c>
      <c r="K388" s="43"/>
      <c r="L388" s="43"/>
      <c r="M388" s="42">
        <v>1685447.1</v>
      </c>
      <c r="N388" s="42"/>
      <c r="O388" s="42"/>
      <c r="P388" s="39"/>
    </row>
    <row r="389" spans="1:16" ht="32.25" customHeight="1">
      <c r="A389" s="40"/>
      <c r="B389" s="42"/>
      <c r="C389" s="42"/>
      <c r="D389" s="42"/>
      <c r="E389" s="42"/>
      <c r="F389" s="42"/>
      <c r="G389" s="42"/>
      <c r="H389" s="42"/>
      <c r="I389" s="42"/>
      <c r="J389" s="43" t="s">
        <v>97</v>
      </c>
      <c r="K389" s="43"/>
      <c r="L389" s="43"/>
      <c r="M389" s="42">
        <v>164118.3</v>
      </c>
      <c r="N389" s="42"/>
      <c r="O389" s="42"/>
      <c r="P389" s="39"/>
    </row>
    <row r="390" spans="1:16" ht="12.75" customHeight="1">
      <c r="A390" s="40"/>
      <c r="B390" s="42"/>
      <c r="C390" s="42"/>
      <c r="D390" s="42"/>
      <c r="E390" s="42"/>
      <c r="F390" s="42"/>
      <c r="G390" s="42"/>
      <c r="H390" s="42"/>
      <c r="I390" s="42"/>
      <c r="J390" s="45" t="s">
        <v>98</v>
      </c>
      <c r="K390" s="45"/>
      <c r="L390" s="45"/>
      <c r="M390" s="42">
        <f>G385*0.028</f>
        <v>56414.746080000004</v>
      </c>
      <c r="N390" s="42"/>
      <c r="O390" s="42"/>
      <c r="P390" s="39"/>
    </row>
    <row r="391" spans="1:16" ht="12.75" customHeight="1">
      <c r="A391" s="40"/>
      <c r="B391" s="42"/>
      <c r="C391" s="42"/>
      <c r="D391" s="42"/>
      <c r="E391" s="42"/>
      <c r="F391" s="42"/>
      <c r="G391" s="42"/>
      <c r="H391" s="42"/>
      <c r="I391" s="42"/>
      <c r="J391" s="45" t="s">
        <v>99</v>
      </c>
      <c r="K391" s="45"/>
      <c r="L391" s="45"/>
      <c r="M391" s="42">
        <v>193420.4</v>
      </c>
      <c r="N391" s="42"/>
      <c r="O391" s="42"/>
      <c r="P391" s="39"/>
    </row>
    <row r="392" spans="1:16" ht="12.75" customHeight="1">
      <c r="A392" s="46" t="s">
        <v>39</v>
      </c>
      <c r="B392" s="47"/>
      <c r="C392" s="47"/>
      <c r="D392" s="47"/>
      <c r="E392" s="47">
        <f>E385</f>
        <v>2049484.02</v>
      </c>
      <c r="F392" s="47"/>
      <c r="G392" s="47">
        <f>G385</f>
        <v>2014812.36</v>
      </c>
      <c r="H392" s="47">
        <f>H385</f>
        <v>-840989.7860799998</v>
      </c>
      <c r="I392" s="47"/>
      <c r="J392" s="47" t="s">
        <v>100</v>
      </c>
      <c r="K392" s="47"/>
      <c r="L392" s="47"/>
      <c r="M392" s="47">
        <f>SUM(M385:M391)</f>
        <v>2855802.14608</v>
      </c>
      <c r="N392" s="47"/>
      <c r="O392" s="47"/>
      <c r="P392" s="39"/>
    </row>
    <row r="393" spans="1:16" ht="12.75">
      <c r="A393" s="48"/>
      <c r="B393" s="49"/>
      <c r="C393" s="49"/>
      <c r="D393" s="49"/>
      <c r="E393" s="49"/>
      <c r="F393" s="49"/>
      <c r="G393" s="49"/>
      <c r="H393" s="49"/>
      <c r="I393" s="49"/>
      <c r="J393" s="49"/>
      <c r="K393" s="49"/>
      <c r="L393" s="49"/>
      <c r="M393" s="49"/>
      <c r="N393" s="39"/>
      <c r="O393" s="39"/>
      <c r="P393" s="39"/>
    </row>
    <row r="394" spans="1:16" ht="12.75">
      <c r="A394" s="38" t="s">
        <v>42</v>
      </c>
      <c r="B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50"/>
      <c r="N394" s="39"/>
      <c r="O394" s="39"/>
      <c r="P394" s="39"/>
    </row>
    <row r="396" spans="1:13" ht="12.75">
      <c r="A396" s="51" t="s">
        <v>101</v>
      </c>
      <c r="B396" s="51"/>
      <c r="C396" s="51"/>
      <c r="D396" s="51"/>
      <c r="E396" s="51"/>
      <c r="F396" s="51"/>
      <c r="G396" s="51"/>
      <c r="H396" s="51"/>
      <c r="I396" s="51"/>
      <c r="J396" s="51"/>
      <c r="K396" s="51"/>
      <c r="L396" s="51"/>
      <c r="M396" s="51"/>
    </row>
    <row r="397" spans="7:11" ht="12.75">
      <c r="G397" s="51" t="s">
        <v>102</v>
      </c>
      <c r="H397" s="51"/>
      <c r="I397" s="51"/>
      <c r="J397" s="51"/>
      <c r="K397" s="51"/>
    </row>
    <row r="399" spans="1:16" ht="12.75" customHeight="1">
      <c r="A399" s="37" t="s">
        <v>146</v>
      </c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8"/>
      <c r="N399" s="39"/>
      <c r="O399" s="39"/>
      <c r="P399" s="39"/>
    </row>
    <row r="400" spans="1:16" ht="12.75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8"/>
      <c r="N400" s="39"/>
      <c r="O400" s="39"/>
      <c r="P400" s="39"/>
    </row>
    <row r="401" spans="1:16" ht="107.25" customHeight="1">
      <c r="A401" s="40" t="s">
        <v>1</v>
      </c>
      <c r="B401" s="40" t="s">
        <v>2</v>
      </c>
      <c r="C401" s="40" t="s">
        <v>86</v>
      </c>
      <c r="D401" s="40"/>
      <c r="E401" s="40" t="s">
        <v>87</v>
      </c>
      <c r="F401" s="40"/>
      <c r="G401" s="40" t="s">
        <v>88</v>
      </c>
      <c r="H401" s="41" t="s">
        <v>89</v>
      </c>
      <c r="I401" s="41" t="s">
        <v>90</v>
      </c>
      <c r="J401" s="40" t="s">
        <v>91</v>
      </c>
      <c r="K401" s="40"/>
      <c r="L401" s="40"/>
      <c r="M401" s="40"/>
      <c r="N401" s="40"/>
      <c r="O401" s="40"/>
      <c r="P401" s="39"/>
    </row>
    <row r="402" spans="1:16" ht="48" customHeight="1">
      <c r="A402" s="40" t="s">
        <v>147</v>
      </c>
      <c r="B402" s="42">
        <v>2357.8</v>
      </c>
      <c r="C402" s="42"/>
      <c r="D402" s="42"/>
      <c r="E402" s="42">
        <v>599705.29</v>
      </c>
      <c r="F402" s="42"/>
      <c r="G402" s="42">
        <v>549539.93</v>
      </c>
      <c r="H402" s="42">
        <f>G402-M409</f>
        <v>-290189.08803999994</v>
      </c>
      <c r="I402" s="42">
        <f>G402/E402*100</f>
        <v>91.63499791706023</v>
      </c>
      <c r="J402" s="43" t="s">
        <v>93</v>
      </c>
      <c r="K402" s="43"/>
      <c r="L402" s="43"/>
      <c r="M402" s="42">
        <v>78830.6</v>
      </c>
      <c r="N402" s="42"/>
      <c r="O402" s="42"/>
      <c r="P402" s="39"/>
    </row>
    <row r="403" spans="1:16" ht="12.75" customHeight="1">
      <c r="A403" s="44"/>
      <c r="B403" s="42"/>
      <c r="C403" s="42"/>
      <c r="D403" s="42"/>
      <c r="E403" s="42"/>
      <c r="F403" s="42"/>
      <c r="G403" s="42"/>
      <c r="H403" s="42"/>
      <c r="I403" s="42"/>
      <c r="J403" s="43" t="s">
        <v>94</v>
      </c>
      <c r="K403" s="43"/>
      <c r="L403" s="43"/>
      <c r="M403" s="42">
        <v>35932.9</v>
      </c>
      <c r="N403" s="42"/>
      <c r="O403" s="42"/>
      <c r="P403" s="39"/>
    </row>
    <row r="404" spans="1:16" ht="35.25" customHeight="1">
      <c r="A404" s="40"/>
      <c r="B404" s="42"/>
      <c r="C404" s="42"/>
      <c r="D404" s="42"/>
      <c r="E404" s="42"/>
      <c r="F404" s="42"/>
      <c r="G404" s="42"/>
      <c r="H404" s="42"/>
      <c r="I404" s="42"/>
      <c r="J404" s="43" t="s">
        <v>95</v>
      </c>
      <c r="K404" s="43"/>
      <c r="L404" s="43"/>
      <c r="M404" s="42">
        <v>224751</v>
      </c>
      <c r="N404" s="42"/>
      <c r="O404" s="42"/>
      <c r="P404" s="39"/>
    </row>
    <row r="405" spans="1:16" ht="69.75" customHeight="1">
      <c r="A405" s="40"/>
      <c r="B405" s="42"/>
      <c r="C405" s="42"/>
      <c r="D405" s="42"/>
      <c r="E405" s="42"/>
      <c r="F405" s="42"/>
      <c r="G405" s="42"/>
      <c r="H405" s="42"/>
      <c r="I405" s="42"/>
      <c r="J405" s="43" t="s">
        <v>96</v>
      </c>
      <c r="K405" s="43"/>
      <c r="L405" s="43"/>
      <c r="M405" s="42">
        <v>353314.9</v>
      </c>
      <c r="N405" s="42"/>
      <c r="O405" s="42"/>
      <c r="P405" s="39"/>
    </row>
    <row r="406" spans="1:16" ht="27" customHeight="1">
      <c r="A406" s="40"/>
      <c r="B406" s="42"/>
      <c r="C406" s="42"/>
      <c r="D406" s="42"/>
      <c r="E406" s="42"/>
      <c r="F406" s="42"/>
      <c r="G406" s="42"/>
      <c r="H406" s="42"/>
      <c r="I406" s="42"/>
      <c r="J406" s="43" t="s">
        <v>97</v>
      </c>
      <c r="K406" s="43"/>
      <c r="L406" s="43"/>
      <c r="M406" s="42">
        <v>78958.8</v>
      </c>
      <c r="N406" s="42"/>
      <c r="O406" s="42"/>
      <c r="P406" s="39"/>
    </row>
    <row r="407" spans="1:16" ht="12.75" customHeight="1">
      <c r="A407" s="40"/>
      <c r="B407" s="42"/>
      <c r="C407" s="42"/>
      <c r="D407" s="42"/>
      <c r="E407" s="42"/>
      <c r="F407" s="42"/>
      <c r="G407" s="42"/>
      <c r="H407" s="42"/>
      <c r="I407" s="42"/>
      <c r="J407" s="45" t="s">
        <v>98</v>
      </c>
      <c r="K407" s="45"/>
      <c r="L407" s="45"/>
      <c r="M407" s="42">
        <f>G402*0.028</f>
        <v>15387.118040000001</v>
      </c>
      <c r="N407" s="42"/>
      <c r="O407" s="42"/>
      <c r="P407" s="39"/>
    </row>
    <row r="408" spans="1:16" ht="12.75" customHeight="1">
      <c r="A408" s="40"/>
      <c r="B408" s="42"/>
      <c r="C408" s="42"/>
      <c r="D408" s="42"/>
      <c r="E408" s="42"/>
      <c r="F408" s="42"/>
      <c r="G408" s="42"/>
      <c r="H408" s="42"/>
      <c r="I408" s="42"/>
      <c r="J408" s="45" t="s">
        <v>99</v>
      </c>
      <c r="K408" s="45"/>
      <c r="L408" s="45"/>
      <c r="M408" s="42">
        <v>52553.7</v>
      </c>
      <c r="N408" s="42"/>
      <c r="O408" s="42"/>
      <c r="P408" s="39"/>
    </row>
    <row r="409" spans="1:16" ht="12.75" customHeight="1">
      <c r="A409" s="46" t="s">
        <v>39</v>
      </c>
      <c r="B409" s="47"/>
      <c r="C409" s="47"/>
      <c r="D409" s="47"/>
      <c r="E409" s="47">
        <f>E402</f>
        <v>599705.29</v>
      </c>
      <c r="F409" s="47"/>
      <c r="G409" s="47">
        <f>G402</f>
        <v>549539.93</v>
      </c>
      <c r="H409" s="47">
        <f>H402</f>
        <v>-290189.08803999994</v>
      </c>
      <c r="I409" s="47"/>
      <c r="J409" s="47" t="s">
        <v>100</v>
      </c>
      <c r="K409" s="47"/>
      <c r="L409" s="47"/>
      <c r="M409" s="47">
        <f>SUM(M402:M408)</f>
        <v>839729.01804</v>
      </c>
      <c r="N409" s="47"/>
      <c r="O409" s="47"/>
      <c r="P409" s="39"/>
    </row>
    <row r="410" spans="1:16" ht="12.75">
      <c r="A410" s="48"/>
      <c r="B410" s="49"/>
      <c r="C410" s="49"/>
      <c r="D410" s="49"/>
      <c r="E410" s="49"/>
      <c r="F410" s="49"/>
      <c r="G410" s="49"/>
      <c r="H410" s="49"/>
      <c r="I410" s="49"/>
      <c r="J410" s="49"/>
      <c r="K410" s="49"/>
      <c r="L410" s="49"/>
      <c r="M410" s="49"/>
      <c r="N410" s="39"/>
      <c r="O410" s="39"/>
      <c r="P410" s="39"/>
    </row>
    <row r="411" spans="1:16" ht="12.75">
      <c r="A411" s="38" t="s">
        <v>42</v>
      </c>
      <c r="B411" s="3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50"/>
      <c r="N411" s="39"/>
      <c r="O411" s="39"/>
      <c r="P411" s="39"/>
    </row>
    <row r="413" spans="1:13" ht="12.75">
      <c r="A413" s="51" t="s">
        <v>101</v>
      </c>
      <c r="B413" s="51"/>
      <c r="C413" s="51"/>
      <c r="D413" s="51"/>
      <c r="E413" s="51"/>
      <c r="F413" s="51"/>
      <c r="G413" s="51"/>
      <c r="H413" s="51"/>
      <c r="I413" s="51"/>
      <c r="J413" s="51"/>
      <c r="K413" s="51"/>
      <c r="L413" s="51"/>
      <c r="M413" s="51"/>
    </row>
    <row r="414" spans="7:11" ht="12.75">
      <c r="G414" s="51" t="s">
        <v>102</v>
      </c>
      <c r="H414" s="51"/>
      <c r="I414" s="51"/>
      <c r="J414" s="51"/>
      <c r="K414" s="51"/>
    </row>
    <row r="416" spans="1:16" ht="12.75" customHeight="1">
      <c r="A416" s="37" t="s">
        <v>148</v>
      </c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8"/>
      <c r="N416" s="39"/>
      <c r="O416" s="39"/>
      <c r="P416" s="39"/>
    </row>
    <row r="417" spans="1:16" ht="12.75">
      <c r="A417" s="37"/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8"/>
      <c r="N417" s="39"/>
      <c r="O417" s="39"/>
      <c r="P417" s="39"/>
    </row>
    <row r="418" spans="1:16" ht="120.75" customHeight="1">
      <c r="A418" s="40" t="s">
        <v>1</v>
      </c>
      <c r="B418" s="40" t="s">
        <v>2</v>
      </c>
      <c r="C418" s="40" t="s">
        <v>86</v>
      </c>
      <c r="D418" s="40"/>
      <c r="E418" s="40" t="s">
        <v>87</v>
      </c>
      <c r="F418" s="40"/>
      <c r="G418" s="40" t="s">
        <v>88</v>
      </c>
      <c r="H418" s="41" t="s">
        <v>89</v>
      </c>
      <c r="I418" s="41" t="s">
        <v>90</v>
      </c>
      <c r="J418" s="40" t="s">
        <v>91</v>
      </c>
      <c r="K418" s="40"/>
      <c r="L418" s="40"/>
      <c r="M418" s="40"/>
      <c r="N418" s="40"/>
      <c r="O418" s="40"/>
      <c r="P418" s="39"/>
    </row>
    <row r="419" spans="1:16" ht="37.5" customHeight="1">
      <c r="A419" s="40" t="s">
        <v>149</v>
      </c>
      <c r="B419" s="42">
        <v>4318</v>
      </c>
      <c r="C419" s="42"/>
      <c r="D419" s="42"/>
      <c r="E419" s="42">
        <v>1308026.94</v>
      </c>
      <c r="F419" s="42"/>
      <c r="G419" s="42">
        <v>1191346.21</v>
      </c>
      <c r="H419" s="42">
        <f>G419-M426</f>
        <v>-330342.58388000005</v>
      </c>
      <c r="I419" s="42">
        <f>G419/E419*100</f>
        <v>91.07963861967553</v>
      </c>
      <c r="J419" s="43" t="s">
        <v>93</v>
      </c>
      <c r="K419" s="43"/>
      <c r="L419" s="43"/>
      <c r="M419" s="42">
        <v>143362</v>
      </c>
      <c r="N419" s="42"/>
      <c r="O419" s="42"/>
      <c r="P419" s="39"/>
    </row>
    <row r="420" spans="1:16" ht="12.75" customHeight="1">
      <c r="A420" s="44"/>
      <c r="B420" s="42"/>
      <c r="C420" s="42"/>
      <c r="D420" s="42"/>
      <c r="E420" s="42"/>
      <c r="F420" s="42"/>
      <c r="G420" s="42"/>
      <c r="H420" s="42"/>
      <c r="I420" s="42"/>
      <c r="J420" s="43" t="s">
        <v>94</v>
      </c>
      <c r="K420" s="43"/>
      <c r="L420" s="43"/>
      <c r="M420" s="42">
        <v>65806.3</v>
      </c>
      <c r="N420" s="42"/>
      <c r="O420" s="42"/>
      <c r="P420" s="39"/>
    </row>
    <row r="421" spans="1:16" ht="35.25" customHeight="1">
      <c r="A421" s="40"/>
      <c r="B421" s="42"/>
      <c r="C421" s="42"/>
      <c r="D421" s="42"/>
      <c r="E421" s="42"/>
      <c r="F421" s="42"/>
      <c r="G421" s="42"/>
      <c r="H421" s="42"/>
      <c r="I421" s="42"/>
      <c r="J421" s="43" t="s">
        <v>95</v>
      </c>
      <c r="K421" s="43"/>
      <c r="L421" s="43"/>
      <c r="M421" s="42">
        <v>224751</v>
      </c>
      <c r="N421" s="42"/>
      <c r="O421" s="42"/>
      <c r="P421" s="39"/>
    </row>
    <row r="422" spans="1:16" ht="59.25" customHeight="1">
      <c r="A422" s="40"/>
      <c r="B422" s="42"/>
      <c r="C422" s="42"/>
      <c r="D422" s="42"/>
      <c r="E422" s="42"/>
      <c r="F422" s="42"/>
      <c r="G422" s="42"/>
      <c r="H422" s="42"/>
      <c r="I422" s="42"/>
      <c r="J422" s="43" t="s">
        <v>96</v>
      </c>
      <c r="K422" s="43"/>
      <c r="L422" s="43"/>
      <c r="M422" s="42">
        <v>583136</v>
      </c>
      <c r="N422" s="42"/>
      <c r="O422" s="42"/>
      <c r="P422" s="39"/>
    </row>
    <row r="423" spans="1:16" ht="33" customHeight="1">
      <c r="A423" s="40"/>
      <c r="B423" s="42"/>
      <c r="C423" s="42"/>
      <c r="D423" s="42"/>
      <c r="E423" s="42"/>
      <c r="F423" s="42"/>
      <c r="G423" s="42"/>
      <c r="H423" s="42"/>
      <c r="I423" s="42"/>
      <c r="J423" s="43" t="s">
        <v>97</v>
      </c>
      <c r="K423" s="43"/>
      <c r="L423" s="43"/>
      <c r="M423" s="42">
        <v>375701.2</v>
      </c>
      <c r="N423" s="42"/>
      <c r="O423" s="42"/>
      <c r="P423" s="39"/>
    </row>
    <row r="424" spans="1:16" ht="12.75" customHeight="1">
      <c r="A424" s="40"/>
      <c r="B424" s="42"/>
      <c r="C424" s="42"/>
      <c r="D424" s="42"/>
      <c r="E424" s="42"/>
      <c r="F424" s="42"/>
      <c r="G424" s="42"/>
      <c r="H424" s="42"/>
      <c r="I424" s="42"/>
      <c r="J424" s="45" t="s">
        <v>98</v>
      </c>
      <c r="K424" s="45"/>
      <c r="L424" s="45"/>
      <c r="M424" s="42">
        <f>G419*0.028</f>
        <v>33357.69388</v>
      </c>
      <c r="N424" s="42"/>
      <c r="O424" s="42"/>
      <c r="P424" s="39"/>
    </row>
    <row r="425" spans="1:16" ht="12.75" customHeight="1">
      <c r="A425" s="40"/>
      <c r="B425" s="42"/>
      <c r="C425" s="42"/>
      <c r="D425" s="42"/>
      <c r="E425" s="42"/>
      <c r="F425" s="42"/>
      <c r="G425" s="42"/>
      <c r="H425" s="42"/>
      <c r="I425" s="42"/>
      <c r="J425" s="45" t="s">
        <v>99</v>
      </c>
      <c r="K425" s="45"/>
      <c r="L425" s="45"/>
      <c r="M425" s="42">
        <v>95574.6</v>
      </c>
      <c r="N425" s="42"/>
      <c r="O425" s="42"/>
      <c r="P425" s="39"/>
    </row>
    <row r="426" spans="1:16" ht="12.75" customHeight="1">
      <c r="A426" s="46" t="s">
        <v>39</v>
      </c>
      <c r="B426" s="47"/>
      <c r="C426" s="47"/>
      <c r="D426" s="47"/>
      <c r="E426" s="47">
        <f>E419</f>
        <v>1308026.94</v>
      </c>
      <c r="F426" s="47"/>
      <c r="G426" s="47">
        <f>G419</f>
        <v>1191346.21</v>
      </c>
      <c r="H426" s="47">
        <f>H419</f>
        <v>-330342.58388000005</v>
      </c>
      <c r="I426" s="47"/>
      <c r="J426" s="47" t="s">
        <v>100</v>
      </c>
      <c r="K426" s="47"/>
      <c r="L426" s="47"/>
      <c r="M426" s="47">
        <f>SUM(M419:M425)</f>
        <v>1521688.79388</v>
      </c>
      <c r="N426" s="47"/>
      <c r="O426" s="47"/>
      <c r="P426" s="39"/>
    </row>
    <row r="427" spans="1:16" ht="12.75">
      <c r="A427" s="48"/>
      <c r="B427" s="49"/>
      <c r="C427" s="49"/>
      <c r="D427" s="49"/>
      <c r="E427" s="49"/>
      <c r="F427" s="49"/>
      <c r="G427" s="49"/>
      <c r="H427" s="49"/>
      <c r="I427" s="49"/>
      <c r="J427" s="49"/>
      <c r="K427" s="49"/>
      <c r="L427" s="49"/>
      <c r="M427" s="49"/>
      <c r="N427" s="39"/>
      <c r="O427" s="39"/>
      <c r="P427" s="39"/>
    </row>
    <row r="428" spans="1:16" ht="12.75">
      <c r="A428" s="38" t="s">
        <v>42</v>
      </c>
      <c r="B428" s="3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50"/>
      <c r="N428" s="39"/>
      <c r="O428" s="39"/>
      <c r="P428" s="39"/>
    </row>
    <row r="430" spans="1:13" ht="12.75">
      <c r="A430" s="51" t="s">
        <v>101</v>
      </c>
      <c r="B430" s="51"/>
      <c r="C430" s="51"/>
      <c r="D430" s="51"/>
      <c r="E430" s="51"/>
      <c r="F430" s="51"/>
      <c r="G430" s="51"/>
      <c r="H430" s="51"/>
      <c r="I430" s="51"/>
      <c r="J430" s="51"/>
      <c r="K430" s="51"/>
      <c r="L430" s="51"/>
      <c r="M430" s="51"/>
    </row>
    <row r="431" spans="7:11" ht="12.75">
      <c r="G431" s="51" t="s">
        <v>102</v>
      </c>
      <c r="H431" s="51"/>
      <c r="I431" s="51"/>
      <c r="J431" s="51"/>
      <c r="K431" s="51"/>
    </row>
    <row r="433" spans="1:16" ht="12.75" customHeight="1">
      <c r="A433" s="37" t="s">
        <v>150</v>
      </c>
      <c r="B433" s="37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8"/>
      <c r="N433" s="39"/>
      <c r="O433" s="39"/>
      <c r="P433" s="39"/>
    </row>
    <row r="434" spans="1:16" ht="12.75">
      <c r="A434" s="37"/>
      <c r="B434" s="37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8"/>
      <c r="N434" s="39"/>
      <c r="O434" s="39"/>
      <c r="P434" s="39"/>
    </row>
    <row r="435" spans="1:16" ht="121.5" customHeight="1">
      <c r="A435" s="40" t="s">
        <v>1</v>
      </c>
      <c r="B435" s="40" t="s">
        <v>2</v>
      </c>
      <c r="C435" s="40" t="s">
        <v>86</v>
      </c>
      <c r="D435" s="40"/>
      <c r="E435" s="40" t="s">
        <v>87</v>
      </c>
      <c r="F435" s="40"/>
      <c r="G435" s="40" t="s">
        <v>88</v>
      </c>
      <c r="H435" s="41" t="s">
        <v>89</v>
      </c>
      <c r="I435" s="41" t="s">
        <v>90</v>
      </c>
      <c r="J435" s="40" t="s">
        <v>91</v>
      </c>
      <c r="K435" s="40"/>
      <c r="L435" s="40"/>
      <c r="M435" s="40"/>
      <c r="N435" s="40"/>
      <c r="O435" s="40"/>
      <c r="P435" s="39"/>
    </row>
    <row r="436" spans="1:16" ht="33.75" customHeight="1">
      <c r="A436" s="40" t="s">
        <v>151</v>
      </c>
      <c r="B436" s="42">
        <v>2185.9</v>
      </c>
      <c r="C436" s="42"/>
      <c r="D436" s="42"/>
      <c r="E436" s="42">
        <v>608422.26</v>
      </c>
      <c r="F436" s="42"/>
      <c r="G436" s="42">
        <v>544775.72</v>
      </c>
      <c r="H436" s="42">
        <f>G436-M443</f>
        <v>-183238.90016000008</v>
      </c>
      <c r="I436" s="42">
        <f>G436/E436*100</f>
        <v>89.53908425375494</v>
      </c>
      <c r="J436" s="43" t="s">
        <v>93</v>
      </c>
      <c r="K436" s="43"/>
      <c r="L436" s="43"/>
      <c r="M436" s="42">
        <v>76961.7</v>
      </c>
      <c r="N436" s="42"/>
      <c r="O436" s="42"/>
      <c r="P436" s="39"/>
    </row>
    <row r="437" spans="1:16" ht="12.75" customHeight="1">
      <c r="A437" s="44"/>
      <c r="B437" s="42"/>
      <c r="C437" s="42"/>
      <c r="D437" s="42"/>
      <c r="E437" s="42"/>
      <c r="F437" s="42"/>
      <c r="G437" s="42"/>
      <c r="H437" s="42"/>
      <c r="I437" s="42"/>
      <c r="J437" s="43" t="s">
        <v>94</v>
      </c>
      <c r="K437" s="43"/>
      <c r="L437" s="43"/>
      <c r="M437" s="42">
        <v>33313.1</v>
      </c>
      <c r="N437" s="42"/>
      <c r="O437" s="42"/>
      <c r="P437" s="39"/>
    </row>
    <row r="438" spans="1:16" ht="28.5" customHeight="1">
      <c r="A438" s="40"/>
      <c r="B438" s="42"/>
      <c r="C438" s="42"/>
      <c r="D438" s="42"/>
      <c r="E438" s="42"/>
      <c r="F438" s="42"/>
      <c r="G438" s="42"/>
      <c r="H438" s="42"/>
      <c r="I438" s="42"/>
      <c r="J438" s="43" t="s">
        <v>95</v>
      </c>
      <c r="K438" s="43"/>
      <c r="L438" s="43"/>
      <c r="M438" s="42">
        <v>113488.1</v>
      </c>
      <c r="N438" s="42"/>
      <c r="O438" s="42"/>
      <c r="P438" s="39"/>
    </row>
    <row r="439" spans="1:16" ht="68.25" customHeight="1">
      <c r="A439" s="40"/>
      <c r="B439" s="42"/>
      <c r="C439" s="42"/>
      <c r="D439" s="42"/>
      <c r="E439" s="42"/>
      <c r="F439" s="42"/>
      <c r="G439" s="42"/>
      <c r="H439" s="42"/>
      <c r="I439" s="42"/>
      <c r="J439" s="43" t="s">
        <v>96</v>
      </c>
      <c r="K439" s="43"/>
      <c r="L439" s="43"/>
      <c r="M439" s="42">
        <v>334930</v>
      </c>
      <c r="N439" s="42"/>
      <c r="O439" s="42"/>
      <c r="P439" s="39"/>
    </row>
    <row r="440" spans="1:16" ht="27.75" customHeight="1">
      <c r="A440" s="40"/>
      <c r="B440" s="42"/>
      <c r="C440" s="42"/>
      <c r="D440" s="42"/>
      <c r="E440" s="42"/>
      <c r="F440" s="42"/>
      <c r="G440" s="42"/>
      <c r="H440" s="42"/>
      <c r="I440" s="42"/>
      <c r="J440" s="43" t="s">
        <v>97</v>
      </c>
      <c r="K440" s="43"/>
      <c r="L440" s="43"/>
      <c r="M440" s="42">
        <v>102760.2</v>
      </c>
      <c r="N440" s="42"/>
      <c r="O440" s="42"/>
      <c r="P440" s="39"/>
    </row>
    <row r="441" spans="1:16" ht="12.75" customHeight="1">
      <c r="A441" s="40"/>
      <c r="B441" s="42"/>
      <c r="C441" s="42"/>
      <c r="D441" s="42"/>
      <c r="E441" s="42"/>
      <c r="F441" s="42"/>
      <c r="G441" s="42"/>
      <c r="H441" s="42"/>
      <c r="I441" s="42"/>
      <c r="J441" s="45" t="s">
        <v>98</v>
      </c>
      <c r="K441" s="45"/>
      <c r="L441" s="45"/>
      <c r="M441" s="42">
        <f>G436*0.028</f>
        <v>15253.720159999999</v>
      </c>
      <c r="N441" s="42"/>
      <c r="O441" s="42"/>
      <c r="P441" s="39"/>
    </row>
    <row r="442" spans="1:16" ht="12.75" customHeight="1">
      <c r="A442" s="40"/>
      <c r="B442" s="42"/>
      <c r="C442" s="42"/>
      <c r="D442" s="42"/>
      <c r="E442" s="42"/>
      <c r="F442" s="42"/>
      <c r="G442" s="42"/>
      <c r="H442" s="42"/>
      <c r="I442" s="42"/>
      <c r="J442" s="45" t="s">
        <v>99</v>
      </c>
      <c r="K442" s="45"/>
      <c r="L442" s="45"/>
      <c r="M442" s="42">
        <v>51307.8</v>
      </c>
      <c r="N442" s="42"/>
      <c r="O442" s="42"/>
      <c r="P442" s="39"/>
    </row>
    <row r="443" spans="1:16" ht="12.75" customHeight="1">
      <c r="A443" s="46" t="s">
        <v>39</v>
      </c>
      <c r="B443" s="47"/>
      <c r="C443" s="47"/>
      <c r="D443" s="47"/>
      <c r="E443" s="47">
        <f>E436</f>
        <v>608422.26</v>
      </c>
      <c r="F443" s="47"/>
      <c r="G443" s="47">
        <f>G436</f>
        <v>544775.72</v>
      </c>
      <c r="H443" s="47">
        <f>H436</f>
        <v>-183238.90016000008</v>
      </c>
      <c r="I443" s="47"/>
      <c r="J443" s="47" t="s">
        <v>100</v>
      </c>
      <c r="K443" s="47"/>
      <c r="L443" s="47"/>
      <c r="M443" s="47">
        <f>SUM(M436:M442)</f>
        <v>728014.62016</v>
      </c>
      <c r="N443" s="47"/>
      <c r="O443" s="47"/>
      <c r="P443" s="39"/>
    </row>
    <row r="444" spans="1:16" ht="12.75">
      <c r="A444" s="48"/>
      <c r="B444" s="49"/>
      <c r="C444" s="49"/>
      <c r="D444" s="49"/>
      <c r="E444" s="49"/>
      <c r="F444" s="49"/>
      <c r="G444" s="49"/>
      <c r="H444" s="49"/>
      <c r="I444" s="49"/>
      <c r="J444" s="49"/>
      <c r="K444" s="49"/>
      <c r="L444" s="49"/>
      <c r="M444" s="49"/>
      <c r="N444" s="39"/>
      <c r="O444" s="39"/>
      <c r="P444" s="39"/>
    </row>
    <row r="445" spans="1:16" ht="12.75">
      <c r="A445" s="38" t="s">
        <v>42</v>
      </c>
      <c r="B445" s="3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50"/>
      <c r="N445" s="39"/>
      <c r="O445" s="39"/>
      <c r="P445" s="39"/>
    </row>
    <row r="447" spans="1:13" ht="12.75">
      <c r="A447" s="51" t="s">
        <v>101</v>
      </c>
      <c r="B447" s="51"/>
      <c r="C447" s="51"/>
      <c r="D447" s="51"/>
      <c r="E447" s="51"/>
      <c r="F447" s="51"/>
      <c r="G447" s="51"/>
      <c r="H447" s="51"/>
      <c r="I447" s="51"/>
      <c r="J447" s="51"/>
      <c r="K447" s="51"/>
      <c r="L447" s="51"/>
      <c r="M447" s="51"/>
    </row>
    <row r="448" spans="7:11" ht="12.75">
      <c r="G448" s="51" t="s">
        <v>102</v>
      </c>
      <c r="H448" s="51"/>
      <c r="I448" s="51"/>
      <c r="J448" s="51"/>
      <c r="K448" s="51"/>
    </row>
    <row r="450" spans="1:16" ht="12.75" customHeight="1">
      <c r="A450" s="37" t="s">
        <v>152</v>
      </c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8"/>
      <c r="N450" s="39"/>
      <c r="O450" s="39"/>
      <c r="P450" s="39"/>
    </row>
    <row r="451" spans="1:16" ht="12.75">
      <c r="A451" s="37"/>
      <c r="B451" s="37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8"/>
      <c r="N451" s="39"/>
      <c r="O451" s="39"/>
      <c r="P451" s="39"/>
    </row>
    <row r="452" spans="1:16" ht="127.5" customHeight="1">
      <c r="A452" s="40" t="s">
        <v>1</v>
      </c>
      <c r="B452" s="40" t="s">
        <v>2</v>
      </c>
      <c r="C452" s="40" t="s">
        <v>86</v>
      </c>
      <c r="D452" s="40"/>
      <c r="E452" s="40" t="s">
        <v>87</v>
      </c>
      <c r="F452" s="40"/>
      <c r="G452" s="40" t="s">
        <v>88</v>
      </c>
      <c r="H452" s="41" t="s">
        <v>89</v>
      </c>
      <c r="I452" s="41" t="s">
        <v>90</v>
      </c>
      <c r="J452" s="40" t="s">
        <v>91</v>
      </c>
      <c r="K452" s="40"/>
      <c r="L452" s="40"/>
      <c r="M452" s="40"/>
      <c r="N452" s="40"/>
      <c r="O452" s="40"/>
      <c r="P452" s="39"/>
    </row>
    <row r="453" spans="1:16" ht="26.25" customHeight="1">
      <c r="A453" s="40" t="s">
        <v>153</v>
      </c>
      <c r="B453" s="42">
        <v>8244.36</v>
      </c>
      <c r="C453" s="42"/>
      <c r="D453" s="42"/>
      <c r="E453" s="42">
        <v>2820104.46</v>
      </c>
      <c r="F453" s="42"/>
      <c r="G453" s="42">
        <v>2737384.23</v>
      </c>
      <c r="H453" s="42">
        <f>G453-M460</f>
        <v>-196215.92843999993</v>
      </c>
      <c r="I453" s="42">
        <f>G453/E453*100</f>
        <v>97.06676716507161</v>
      </c>
      <c r="J453" s="43" t="s">
        <v>93</v>
      </c>
      <c r="K453" s="43"/>
      <c r="L453" s="43"/>
      <c r="M453" s="42">
        <v>377073</v>
      </c>
      <c r="N453" s="42"/>
      <c r="O453" s="42"/>
      <c r="P453" s="39"/>
    </row>
    <row r="454" spans="1:16" ht="12.75" customHeight="1">
      <c r="A454" s="44"/>
      <c r="B454" s="42"/>
      <c r="C454" s="42"/>
      <c r="D454" s="42"/>
      <c r="E454" s="42"/>
      <c r="F454" s="42"/>
      <c r="G454" s="42"/>
      <c r="H454" s="42"/>
      <c r="I454" s="42"/>
      <c r="J454" s="43" t="s">
        <v>94</v>
      </c>
      <c r="K454" s="43"/>
      <c r="L454" s="43"/>
      <c r="M454" s="42">
        <v>125644</v>
      </c>
      <c r="N454" s="42"/>
      <c r="O454" s="42"/>
      <c r="P454" s="39"/>
    </row>
    <row r="455" spans="1:16" ht="24" customHeight="1">
      <c r="A455" s="40"/>
      <c r="B455" s="42"/>
      <c r="C455" s="42"/>
      <c r="D455" s="42"/>
      <c r="E455" s="42"/>
      <c r="F455" s="42"/>
      <c r="G455" s="42"/>
      <c r="H455" s="42"/>
      <c r="I455" s="42"/>
      <c r="J455" s="43" t="s">
        <v>95</v>
      </c>
      <c r="K455" s="43"/>
      <c r="L455" s="43"/>
      <c r="M455" s="42">
        <v>291508.7</v>
      </c>
      <c r="N455" s="42"/>
      <c r="O455" s="42"/>
      <c r="P455" s="39"/>
    </row>
    <row r="456" spans="1:16" ht="67.5" customHeight="1">
      <c r="A456" s="40"/>
      <c r="B456" s="42"/>
      <c r="C456" s="42"/>
      <c r="D456" s="42"/>
      <c r="E456" s="42"/>
      <c r="F456" s="42"/>
      <c r="G456" s="42"/>
      <c r="H456" s="42"/>
      <c r="I456" s="42"/>
      <c r="J456" s="43" t="s">
        <v>96</v>
      </c>
      <c r="K456" s="43"/>
      <c r="L456" s="43"/>
      <c r="M456" s="42">
        <v>1491127.6</v>
      </c>
      <c r="N456" s="42"/>
      <c r="O456" s="42"/>
      <c r="P456" s="39"/>
    </row>
    <row r="457" spans="1:16" ht="31.5" customHeight="1">
      <c r="A457" s="40"/>
      <c r="B457" s="42"/>
      <c r="C457" s="42"/>
      <c r="D457" s="42"/>
      <c r="E457" s="42"/>
      <c r="F457" s="42"/>
      <c r="G457" s="42"/>
      <c r="H457" s="42"/>
      <c r="I457" s="42"/>
      <c r="J457" s="43" t="s">
        <v>97</v>
      </c>
      <c r="K457" s="43"/>
      <c r="L457" s="43"/>
      <c r="M457" s="42">
        <v>320218.1</v>
      </c>
      <c r="N457" s="42"/>
      <c r="O457" s="42"/>
      <c r="P457" s="39"/>
    </row>
    <row r="458" spans="1:16" ht="12.75" customHeight="1">
      <c r="A458" s="40"/>
      <c r="B458" s="42"/>
      <c r="C458" s="42"/>
      <c r="D458" s="42"/>
      <c r="E458" s="42"/>
      <c r="F458" s="42"/>
      <c r="G458" s="42"/>
      <c r="H458" s="42"/>
      <c r="I458" s="42"/>
      <c r="J458" s="45" t="s">
        <v>98</v>
      </c>
      <c r="K458" s="45"/>
      <c r="L458" s="45"/>
      <c r="M458" s="42">
        <f>G453*0.028</f>
        <v>76646.75844</v>
      </c>
      <c r="N458" s="42"/>
      <c r="O458" s="42"/>
      <c r="P458" s="39"/>
    </row>
    <row r="459" spans="1:16" ht="12.75" customHeight="1">
      <c r="A459" s="40"/>
      <c r="B459" s="42"/>
      <c r="C459" s="42"/>
      <c r="D459" s="42"/>
      <c r="E459" s="42"/>
      <c r="F459" s="42"/>
      <c r="G459" s="42"/>
      <c r="H459" s="42"/>
      <c r="I459" s="42"/>
      <c r="J459" s="45" t="s">
        <v>99</v>
      </c>
      <c r="K459" s="45"/>
      <c r="L459" s="45"/>
      <c r="M459" s="42">
        <v>251382</v>
      </c>
      <c r="N459" s="42"/>
      <c r="O459" s="42"/>
      <c r="P459" s="39"/>
    </row>
    <row r="460" spans="1:16" ht="12.75" customHeight="1">
      <c r="A460" s="46" t="s">
        <v>39</v>
      </c>
      <c r="B460" s="47"/>
      <c r="C460" s="47"/>
      <c r="D460" s="47"/>
      <c r="E460" s="47">
        <f>E453</f>
        <v>2820104.46</v>
      </c>
      <c r="F460" s="47"/>
      <c r="G460" s="47">
        <f>G453</f>
        <v>2737384.23</v>
      </c>
      <c r="H460" s="47">
        <f>H453</f>
        <v>-196215.92843999993</v>
      </c>
      <c r="I460" s="47"/>
      <c r="J460" s="47" t="s">
        <v>100</v>
      </c>
      <c r="K460" s="47"/>
      <c r="L460" s="47"/>
      <c r="M460" s="47">
        <f>SUM(M453:M459)</f>
        <v>2933600.15844</v>
      </c>
      <c r="N460" s="47"/>
      <c r="O460" s="47"/>
      <c r="P460" s="39"/>
    </row>
    <row r="461" spans="1:16" ht="12.75">
      <c r="A461" s="48"/>
      <c r="B461" s="49"/>
      <c r="C461" s="49"/>
      <c r="D461" s="49"/>
      <c r="E461" s="49"/>
      <c r="F461" s="49"/>
      <c r="G461" s="49"/>
      <c r="H461" s="49"/>
      <c r="I461" s="49"/>
      <c r="J461" s="49"/>
      <c r="K461" s="49"/>
      <c r="L461" s="49"/>
      <c r="M461" s="49"/>
      <c r="N461" s="39"/>
      <c r="O461" s="39"/>
      <c r="P461" s="39"/>
    </row>
    <row r="462" spans="1:16" ht="12.75">
      <c r="A462" s="38" t="s">
        <v>42</v>
      </c>
      <c r="B462" s="3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50"/>
      <c r="N462" s="39"/>
      <c r="O462" s="39"/>
      <c r="P462" s="39"/>
    </row>
    <row r="464" spans="1:13" ht="12.75">
      <c r="A464" s="51" t="s">
        <v>101</v>
      </c>
      <c r="B464" s="51"/>
      <c r="C464" s="51"/>
      <c r="D464" s="51"/>
      <c r="E464" s="51"/>
      <c r="F464" s="51"/>
      <c r="G464" s="51"/>
      <c r="H464" s="51"/>
      <c r="I464" s="51"/>
      <c r="J464" s="51"/>
      <c r="K464" s="51"/>
      <c r="L464" s="51"/>
      <c r="M464" s="51"/>
    </row>
    <row r="465" spans="7:11" ht="12.75">
      <c r="G465" s="51" t="s">
        <v>102</v>
      </c>
      <c r="H465" s="51"/>
      <c r="I465" s="51"/>
      <c r="J465" s="51"/>
      <c r="K465" s="51"/>
    </row>
    <row r="467" spans="1:16" ht="12.75" customHeight="1">
      <c r="A467" s="37" t="s">
        <v>154</v>
      </c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8"/>
      <c r="N467" s="39"/>
      <c r="O467" s="39"/>
      <c r="P467" s="39"/>
    </row>
    <row r="468" spans="1:16" ht="12.75">
      <c r="A468" s="37"/>
      <c r="B468" s="37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8"/>
      <c r="N468" s="39"/>
      <c r="O468" s="39"/>
      <c r="P468" s="39"/>
    </row>
    <row r="469" spans="1:16" ht="96.75" customHeight="1">
      <c r="A469" s="40" t="s">
        <v>1</v>
      </c>
      <c r="B469" s="40" t="s">
        <v>2</v>
      </c>
      <c r="C469" s="40" t="s">
        <v>86</v>
      </c>
      <c r="D469" s="40"/>
      <c r="E469" s="40" t="s">
        <v>87</v>
      </c>
      <c r="F469" s="40"/>
      <c r="G469" s="40" t="s">
        <v>88</v>
      </c>
      <c r="H469" s="41" t="s">
        <v>128</v>
      </c>
      <c r="I469" s="41" t="s">
        <v>90</v>
      </c>
      <c r="J469" s="40" t="s">
        <v>91</v>
      </c>
      <c r="K469" s="40"/>
      <c r="L469" s="40"/>
      <c r="M469" s="40"/>
      <c r="N469" s="40"/>
      <c r="O469" s="40"/>
      <c r="P469" s="39"/>
    </row>
    <row r="470" spans="1:16" ht="35.25" customHeight="1">
      <c r="A470" s="40" t="s">
        <v>155</v>
      </c>
      <c r="B470" s="42">
        <v>2178</v>
      </c>
      <c r="C470" s="42"/>
      <c r="D470" s="42"/>
      <c r="E470" s="42">
        <v>453850.46</v>
      </c>
      <c r="F470" s="42"/>
      <c r="G470" s="42">
        <v>431074.29</v>
      </c>
      <c r="H470" s="42">
        <f>G470-M477</f>
        <v>-46038.690119999985</v>
      </c>
      <c r="I470" s="42">
        <f>G470/E470*100</f>
        <v>94.98156947995601</v>
      </c>
      <c r="J470" s="43" t="s">
        <v>93</v>
      </c>
      <c r="K470" s="43"/>
      <c r="L470" s="43"/>
      <c r="M470" s="42">
        <v>60693.8</v>
      </c>
      <c r="N470" s="42"/>
      <c r="O470" s="42"/>
      <c r="P470" s="39"/>
    </row>
    <row r="471" spans="1:16" ht="12.75" customHeight="1">
      <c r="A471" s="44"/>
      <c r="B471" s="42"/>
      <c r="C471" s="42"/>
      <c r="D471" s="42"/>
      <c r="E471" s="42"/>
      <c r="F471" s="42"/>
      <c r="G471" s="42"/>
      <c r="H471" s="42"/>
      <c r="I471" s="42"/>
      <c r="J471" s="43" t="s">
        <v>94</v>
      </c>
      <c r="K471" s="43"/>
      <c r="L471" s="43"/>
      <c r="M471" s="42">
        <v>33192.7</v>
      </c>
      <c r="N471" s="42"/>
      <c r="O471" s="42"/>
      <c r="P471" s="39"/>
    </row>
    <row r="472" spans="1:16" ht="33" customHeight="1">
      <c r="A472" s="40"/>
      <c r="B472" s="42"/>
      <c r="C472" s="42"/>
      <c r="D472" s="42"/>
      <c r="E472" s="42"/>
      <c r="F472" s="42"/>
      <c r="G472" s="42"/>
      <c r="H472" s="42"/>
      <c r="I472" s="42"/>
      <c r="J472" s="43" t="s">
        <v>95</v>
      </c>
      <c r="K472" s="43"/>
      <c r="L472" s="43"/>
      <c r="M472" s="42">
        <v>133515.5</v>
      </c>
      <c r="N472" s="42"/>
      <c r="O472" s="42"/>
      <c r="P472" s="39"/>
    </row>
    <row r="473" spans="1:16" ht="75" customHeight="1">
      <c r="A473" s="40"/>
      <c r="B473" s="42"/>
      <c r="C473" s="42"/>
      <c r="D473" s="42"/>
      <c r="E473" s="42"/>
      <c r="F473" s="42"/>
      <c r="G473" s="42"/>
      <c r="H473" s="42"/>
      <c r="I473" s="42"/>
      <c r="J473" s="43" t="s">
        <v>96</v>
      </c>
      <c r="K473" s="43"/>
      <c r="L473" s="43"/>
      <c r="M473" s="42">
        <v>144329.8</v>
      </c>
      <c r="N473" s="42"/>
      <c r="O473" s="42"/>
      <c r="P473" s="39"/>
    </row>
    <row r="474" spans="1:16" ht="33.75" customHeight="1">
      <c r="A474" s="40"/>
      <c r="B474" s="42"/>
      <c r="C474" s="42"/>
      <c r="D474" s="42"/>
      <c r="E474" s="42"/>
      <c r="F474" s="42"/>
      <c r="G474" s="42"/>
      <c r="H474" s="42"/>
      <c r="I474" s="42"/>
      <c r="J474" s="43" t="s">
        <v>97</v>
      </c>
      <c r="K474" s="43"/>
      <c r="L474" s="43"/>
      <c r="M474" s="42">
        <v>52848.5</v>
      </c>
      <c r="N474" s="42"/>
      <c r="O474" s="42"/>
      <c r="P474" s="39"/>
    </row>
    <row r="475" spans="1:16" ht="12.75" customHeight="1">
      <c r="A475" s="40"/>
      <c r="B475" s="42"/>
      <c r="C475" s="42"/>
      <c r="D475" s="42"/>
      <c r="E475" s="42"/>
      <c r="F475" s="42"/>
      <c r="G475" s="42"/>
      <c r="H475" s="42"/>
      <c r="I475" s="42"/>
      <c r="J475" s="45" t="s">
        <v>98</v>
      </c>
      <c r="K475" s="45"/>
      <c r="L475" s="45"/>
      <c r="M475" s="42">
        <f>G470*0.028</f>
        <v>12070.08012</v>
      </c>
      <c r="N475" s="42"/>
      <c r="O475" s="42"/>
      <c r="P475" s="39"/>
    </row>
    <row r="476" spans="1:16" ht="12.75" customHeight="1">
      <c r="A476" s="40"/>
      <c r="B476" s="42"/>
      <c r="C476" s="42"/>
      <c r="D476" s="42"/>
      <c r="E476" s="42"/>
      <c r="F476" s="42"/>
      <c r="G476" s="42"/>
      <c r="H476" s="42"/>
      <c r="I476" s="42"/>
      <c r="J476" s="45" t="s">
        <v>99</v>
      </c>
      <c r="K476" s="45"/>
      <c r="L476" s="45"/>
      <c r="M476" s="42">
        <v>40462.6</v>
      </c>
      <c r="N476" s="42"/>
      <c r="O476" s="42"/>
      <c r="P476" s="39"/>
    </row>
    <row r="477" spans="1:16" ht="12.75" customHeight="1">
      <c r="A477" s="46" t="s">
        <v>39</v>
      </c>
      <c r="B477" s="47"/>
      <c r="C477" s="47"/>
      <c r="D477" s="47"/>
      <c r="E477" s="47">
        <f>E470</f>
        <v>453850.46</v>
      </c>
      <c r="F477" s="47"/>
      <c r="G477" s="47">
        <f>G470</f>
        <v>431074.29</v>
      </c>
      <c r="H477" s="47">
        <f>H470</f>
        <v>-46038.690119999985</v>
      </c>
      <c r="I477" s="47"/>
      <c r="J477" s="47" t="s">
        <v>100</v>
      </c>
      <c r="K477" s="47"/>
      <c r="L477" s="47"/>
      <c r="M477" s="47">
        <f>SUM(M470:M476)</f>
        <v>477112.98011999996</v>
      </c>
      <c r="N477" s="47"/>
      <c r="O477" s="47"/>
      <c r="P477" s="39"/>
    </row>
    <row r="478" spans="1:16" ht="12.75">
      <c r="A478" s="48"/>
      <c r="B478" s="49"/>
      <c r="C478" s="49"/>
      <c r="D478" s="49"/>
      <c r="E478" s="49"/>
      <c r="F478" s="49"/>
      <c r="G478" s="49"/>
      <c r="H478" s="49"/>
      <c r="I478" s="49"/>
      <c r="J478" s="49"/>
      <c r="K478" s="49"/>
      <c r="L478" s="49"/>
      <c r="M478" s="49"/>
      <c r="N478" s="39"/>
      <c r="O478" s="39"/>
      <c r="P478" s="39"/>
    </row>
    <row r="479" spans="1:16" ht="12.75">
      <c r="A479" s="38" t="s">
        <v>42</v>
      </c>
      <c r="B479" s="3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50"/>
      <c r="N479" s="39"/>
      <c r="O479" s="39"/>
      <c r="P479" s="39"/>
    </row>
    <row r="481" spans="1:13" ht="12.75">
      <c r="A481" s="51" t="s">
        <v>101</v>
      </c>
      <c r="B481" s="51"/>
      <c r="C481" s="51"/>
      <c r="D481" s="51"/>
      <c r="E481" s="51"/>
      <c r="F481" s="51"/>
      <c r="G481" s="51"/>
      <c r="H481" s="51"/>
      <c r="I481" s="51"/>
      <c r="J481" s="51"/>
      <c r="K481" s="51"/>
      <c r="L481" s="51"/>
      <c r="M481" s="51"/>
    </row>
    <row r="482" spans="7:11" ht="12.75">
      <c r="G482" s="51" t="s">
        <v>102</v>
      </c>
      <c r="H482" s="51"/>
      <c r="I482" s="51"/>
      <c r="J482" s="51"/>
      <c r="K482" s="51"/>
    </row>
    <row r="484" spans="1:16" ht="12.75" customHeight="1">
      <c r="A484" s="37" t="s">
        <v>156</v>
      </c>
      <c r="B484" s="37"/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38"/>
      <c r="N484" s="39"/>
      <c r="O484" s="39"/>
      <c r="P484" s="39"/>
    </row>
    <row r="485" spans="1:16" ht="12.75">
      <c r="A485" s="37"/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8"/>
      <c r="N485" s="39"/>
      <c r="O485" s="39"/>
      <c r="P485" s="39"/>
    </row>
    <row r="486" spans="1:16" ht="118.5" customHeight="1">
      <c r="A486" s="40" t="s">
        <v>1</v>
      </c>
      <c r="B486" s="40" t="s">
        <v>2</v>
      </c>
      <c r="C486" s="40" t="s">
        <v>86</v>
      </c>
      <c r="D486" s="40"/>
      <c r="E486" s="40" t="s">
        <v>87</v>
      </c>
      <c r="F486" s="40"/>
      <c r="G486" s="40" t="s">
        <v>88</v>
      </c>
      <c r="H486" s="41" t="s">
        <v>89</v>
      </c>
      <c r="I486" s="41" t="s">
        <v>90</v>
      </c>
      <c r="J486" s="40" t="s">
        <v>91</v>
      </c>
      <c r="K486" s="40"/>
      <c r="L486" s="40"/>
      <c r="M486" s="40"/>
      <c r="N486" s="40"/>
      <c r="O486" s="40"/>
      <c r="P486" s="39"/>
    </row>
    <row r="487" spans="1:16" ht="27.75" customHeight="1">
      <c r="A487" s="40" t="s">
        <v>157</v>
      </c>
      <c r="B487" s="42">
        <v>5149.4</v>
      </c>
      <c r="C487" s="42"/>
      <c r="D487" s="42"/>
      <c r="E487" s="42">
        <v>1344717.04</v>
      </c>
      <c r="F487" s="42"/>
      <c r="G487" s="42">
        <v>1272871.76</v>
      </c>
      <c r="H487" s="42">
        <f>G487-M494</f>
        <v>-260111.2492800001</v>
      </c>
      <c r="I487" s="42">
        <f>G487/E487*100</f>
        <v>94.65721948462853</v>
      </c>
      <c r="J487" s="43" t="s">
        <v>93</v>
      </c>
      <c r="K487" s="43"/>
      <c r="L487" s="43"/>
      <c r="M487" s="42">
        <v>175928.7</v>
      </c>
      <c r="N487" s="42"/>
      <c r="O487" s="42"/>
      <c r="P487" s="39"/>
    </row>
    <row r="488" spans="1:16" ht="12.75" customHeight="1">
      <c r="A488" s="44"/>
      <c r="B488" s="42"/>
      <c r="C488" s="42"/>
      <c r="D488" s="42"/>
      <c r="E488" s="42"/>
      <c r="F488" s="42"/>
      <c r="G488" s="42"/>
      <c r="H488" s="42"/>
      <c r="I488" s="42"/>
      <c r="J488" s="43" t="s">
        <v>94</v>
      </c>
      <c r="K488" s="43"/>
      <c r="L488" s="43"/>
      <c r="M488" s="42">
        <v>78476.9</v>
      </c>
      <c r="N488" s="42"/>
      <c r="O488" s="42"/>
      <c r="P488" s="39"/>
    </row>
    <row r="489" spans="1:16" ht="23.25" customHeight="1">
      <c r="A489" s="40"/>
      <c r="B489" s="42"/>
      <c r="C489" s="42"/>
      <c r="D489" s="42"/>
      <c r="E489" s="42"/>
      <c r="F489" s="42"/>
      <c r="G489" s="42"/>
      <c r="H489" s="42"/>
      <c r="I489" s="42"/>
      <c r="J489" s="43" t="s">
        <v>95</v>
      </c>
      <c r="K489" s="43"/>
      <c r="L489" s="43"/>
      <c r="M489" s="42">
        <v>269256.2</v>
      </c>
      <c r="N489" s="42"/>
      <c r="O489" s="42"/>
      <c r="P489" s="39"/>
    </row>
    <row r="490" spans="1:16" ht="72.75" customHeight="1">
      <c r="A490" s="40"/>
      <c r="B490" s="42"/>
      <c r="C490" s="42"/>
      <c r="D490" s="42"/>
      <c r="E490" s="42"/>
      <c r="F490" s="42"/>
      <c r="G490" s="42"/>
      <c r="H490" s="42"/>
      <c r="I490" s="42"/>
      <c r="J490" s="43" t="s">
        <v>96</v>
      </c>
      <c r="K490" s="43"/>
      <c r="L490" s="43"/>
      <c r="M490" s="42">
        <v>675247.3</v>
      </c>
      <c r="N490" s="42"/>
      <c r="O490" s="42"/>
      <c r="P490" s="39"/>
    </row>
    <row r="491" spans="1:16" ht="27" customHeight="1">
      <c r="A491" s="40"/>
      <c r="B491" s="42"/>
      <c r="C491" s="42"/>
      <c r="D491" s="42"/>
      <c r="E491" s="42"/>
      <c r="F491" s="42"/>
      <c r="G491" s="42"/>
      <c r="H491" s="42"/>
      <c r="I491" s="42"/>
      <c r="J491" s="43" t="s">
        <v>97</v>
      </c>
      <c r="K491" s="43"/>
      <c r="L491" s="43"/>
      <c r="M491" s="42">
        <v>181147.7</v>
      </c>
      <c r="N491" s="42"/>
      <c r="O491" s="42"/>
      <c r="P491" s="39"/>
    </row>
    <row r="492" spans="1:16" ht="12.75" customHeight="1">
      <c r="A492" s="40"/>
      <c r="B492" s="42"/>
      <c r="C492" s="42"/>
      <c r="D492" s="42"/>
      <c r="E492" s="42"/>
      <c r="F492" s="42"/>
      <c r="G492" s="42"/>
      <c r="H492" s="42"/>
      <c r="I492" s="42"/>
      <c r="J492" s="45" t="s">
        <v>98</v>
      </c>
      <c r="K492" s="45"/>
      <c r="L492" s="45"/>
      <c r="M492" s="42">
        <f>G487*0.028</f>
        <v>35640.40928</v>
      </c>
      <c r="N492" s="42"/>
      <c r="O492" s="42"/>
      <c r="P492" s="39"/>
    </row>
    <row r="493" spans="1:16" ht="12.75" customHeight="1">
      <c r="A493" s="40"/>
      <c r="B493" s="42"/>
      <c r="C493" s="42"/>
      <c r="D493" s="42"/>
      <c r="E493" s="42"/>
      <c r="F493" s="42"/>
      <c r="G493" s="42"/>
      <c r="H493" s="42"/>
      <c r="I493" s="42"/>
      <c r="J493" s="45" t="s">
        <v>99</v>
      </c>
      <c r="K493" s="45"/>
      <c r="L493" s="45"/>
      <c r="M493" s="42">
        <v>117285.8</v>
      </c>
      <c r="N493" s="42"/>
      <c r="O493" s="42"/>
      <c r="P493" s="39"/>
    </row>
    <row r="494" spans="1:16" ht="12.75" customHeight="1">
      <c r="A494" s="46" t="s">
        <v>39</v>
      </c>
      <c r="B494" s="47"/>
      <c r="C494" s="47"/>
      <c r="D494" s="47"/>
      <c r="E494" s="47">
        <f>E487</f>
        <v>1344717.04</v>
      </c>
      <c r="F494" s="47"/>
      <c r="G494" s="47">
        <f>G487</f>
        <v>1272871.76</v>
      </c>
      <c r="H494" s="47">
        <f>H487</f>
        <v>-260111.2492800001</v>
      </c>
      <c r="I494" s="47"/>
      <c r="J494" s="47" t="s">
        <v>100</v>
      </c>
      <c r="K494" s="47"/>
      <c r="L494" s="47"/>
      <c r="M494" s="47">
        <f>SUM(M487:M493)</f>
        <v>1532983.00928</v>
      </c>
      <c r="N494" s="47"/>
      <c r="O494" s="47"/>
      <c r="P494" s="39"/>
    </row>
    <row r="495" spans="1:16" ht="12.75">
      <c r="A495" s="48"/>
      <c r="B495" s="49"/>
      <c r="C495" s="49"/>
      <c r="D495" s="49"/>
      <c r="E495" s="49"/>
      <c r="F495" s="49"/>
      <c r="G495" s="49"/>
      <c r="H495" s="49"/>
      <c r="I495" s="49"/>
      <c r="J495" s="49"/>
      <c r="K495" s="49"/>
      <c r="L495" s="49"/>
      <c r="M495" s="49"/>
      <c r="N495" s="39"/>
      <c r="O495" s="39"/>
      <c r="P495" s="39"/>
    </row>
    <row r="496" spans="1:16" ht="12.75">
      <c r="A496" s="38" t="s">
        <v>42</v>
      </c>
      <c r="B496" s="3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50"/>
      <c r="N496" s="39"/>
      <c r="O496" s="39"/>
      <c r="P496" s="39"/>
    </row>
    <row r="498" spans="1:13" ht="12.75">
      <c r="A498" s="51" t="s">
        <v>101</v>
      </c>
      <c r="B498" s="51"/>
      <c r="C498" s="51"/>
      <c r="D498" s="51"/>
      <c r="E498" s="51"/>
      <c r="F498" s="51"/>
      <c r="G498" s="51"/>
      <c r="H498" s="51"/>
      <c r="I498" s="51"/>
      <c r="J498" s="51"/>
      <c r="K498" s="51"/>
      <c r="L498" s="51"/>
      <c r="M498" s="51"/>
    </row>
    <row r="499" spans="7:11" ht="12.75">
      <c r="G499" s="51" t="s">
        <v>102</v>
      </c>
      <c r="H499" s="51"/>
      <c r="I499" s="51"/>
      <c r="J499" s="51"/>
      <c r="K499" s="51"/>
    </row>
    <row r="501" spans="1:16" ht="12.75" customHeight="1">
      <c r="A501" s="37" t="s">
        <v>158</v>
      </c>
      <c r="B501" s="37"/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M501" s="38"/>
      <c r="N501" s="39"/>
      <c r="O501" s="39"/>
      <c r="P501" s="39"/>
    </row>
    <row r="502" spans="1:16" ht="12.75">
      <c r="A502" s="37"/>
      <c r="B502" s="37"/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M502" s="38"/>
      <c r="N502" s="39"/>
      <c r="O502" s="39"/>
      <c r="P502" s="39"/>
    </row>
    <row r="503" spans="1:16" ht="122.25" customHeight="1">
      <c r="A503" s="40" t="s">
        <v>1</v>
      </c>
      <c r="B503" s="40" t="s">
        <v>2</v>
      </c>
      <c r="C503" s="40" t="s">
        <v>86</v>
      </c>
      <c r="D503" s="40"/>
      <c r="E503" s="40" t="s">
        <v>87</v>
      </c>
      <c r="F503" s="40"/>
      <c r="G503" s="40" t="s">
        <v>88</v>
      </c>
      <c r="H503" s="41" t="s">
        <v>89</v>
      </c>
      <c r="I503" s="41" t="s">
        <v>90</v>
      </c>
      <c r="J503" s="40" t="s">
        <v>91</v>
      </c>
      <c r="K503" s="40"/>
      <c r="L503" s="40"/>
      <c r="M503" s="40"/>
      <c r="N503" s="40"/>
      <c r="O503" s="40"/>
      <c r="P503" s="39"/>
    </row>
    <row r="504" spans="1:16" ht="27.75" customHeight="1">
      <c r="A504" s="40" t="s">
        <v>159</v>
      </c>
      <c r="B504" s="42">
        <v>4323.4</v>
      </c>
      <c r="C504" s="42"/>
      <c r="D504" s="42"/>
      <c r="E504" s="42">
        <v>1164078.59</v>
      </c>
      <c r="F504" s="42"/>
      <c r="G504" s="42">
        <v>1085902.79</v>
      </c>
      <c r="H504" s="42">
        <f>G504-M511</f>
        <v>-257856.58811999997</v>
      </c>
      <c r="I504" s="42">
        <f>G504/E504*100</f>
        <v>93.28431940321143</v>
      </c>
      <c r="J504" s="43" t="s">
        <v>93</v>
      </c>
      <c r="K504" s="43"/>
      <c r="L504" s="43"/>
      <c r="M504" s="42">
        <v>146770.8</v>
      </c>
      <c r="N504" s="42"/>
      <c r="O504" s="42"/>
      <c r="P504" s="39"/>
    </row>
    <row r="505" spans="1:16" ht="12.75" customHeight="1">
      <c r="A505" s="44"/>
      <c r="B505" s="42"/>
      <c r="C505" s="42"/>
      <c r="D505" s="42"/>
      <c r="E505" s="42"/>
      <c r="F505" s="42"/>
      <c r="G505" s="42"/>
      <c r="H505" s="42"/>
      <c r="I505" s="42"/>
      <c r="J505" s="43" t="s">
        <v>94</v>
      </c>
      <c r="K505" s="43"/>
      <c r="L505" s="43"/>
      <c r="M505" s="42">
        <v>65888.6</v>
      </c>
      <c r="N505" s="42"/>
      <c r="O505" s="42"/>
      <c r="P505" s="39"/>
    </row>
    <row r="506" spans="1:16" ht="32.25" customHeight="1">
      <c r="A506" s="40"/>
      <c r="B506" s="42"/>
      <c r="C506" s="42"/>
      <c r="D506" s="42"/>
      <c r="E506" s="42"/>
      <c r="F506" s="42"/>
      <c r="G506" s="42"/>
      <c r="H506" s="42"/>
      <c r="I506" s="42"/>
      <c r="J506" s="43" t="s">
        <v>95</v>
      </c>
      <c r="K506" s="43"/>
      <c r="L506" s="43"/>
      <c r="M506" s="42">
        <v>224751</v>
      </c>
      <c r="N506" s="42"/>
      <c r="O506" s="42"/>
      <c r="P506" s="39"/>
    </row>
    <row r="507" spans="1:16" ht="73.5" customHeight="1">
      <c r="A507" s="40"/>
      <c r="B507" s="42"/>
      <c r="C507" s="42"/>
      <c r="D507" s="42"/>
      <c r="E507" s="42"/>
      <c r="F507" s="42"/>
      <c r="G507" s="42"/>
      <c r="H507" s="42"/>
      <c r="I507" s="42"/>
      <c r="J507" s="43" t="s">
        <v>96</v>
      </c>
      <c r="K507" s="43"/>
      <c r="L507" s="43"/>
      <c r="M507" s="42">
        <v>575813.4</v>
      </c>
      <c r="N507" s="42"/>
      <c r="O507" s="42"/>
      <c r="P507" s="39"/>
    </row>
    <row r="508" spans="1:16" ht="33" customHeight="1">
      <c r="A508" s="40"/>
      <c r="B508" s="42"/>
      <c r="C508" s="42"/>
      <c r="D508" s="42"/>
      <c r="E508" s="42"/>
      <c r="F508" s="42"/>
      <c r="G508" s="42"/>
      <c r="H508" s="42"/>
      <c r="I508" s="42"/>
      <c r="J508" s="43" t="s">
        <v>97</v>
      </c>
      <c r="K508" s="43"/>
      <c r="L508" s="43"/>
      <c r="M508" s="42">
        <v>202283.1</v>
      </c>
      <c r="N508" s="42"/>
      <c r="O508" s="42"/>
      <c r="P508" s="39"/>
    </row>
    <row r="509" spans="1:16" ht="12.75" customHeight="1">
      <c r="A509" s="40"/>
      <c r="B509" s="42"/>
      <c r="C509" s="42"/>
      <c r="D509" s="42"/>
      <c r="E509" s="42"/>
      <c r="F509" s="42"/>
      <c r="G509" s="42"/>
      <c r="H509" s="42"/>
      <c r="I509" s="42"/>
      <c r="J509" s="45" t="s">
        <v>98</v>
      </c>
      <c r="K509" s="45"/>
      <c r="L509" s="45"/>
      <c r="M509" s="42">
        <f>G504*0.028</f>
        <v>30405.278120000003</v>
      </c>
      <c r="N509" s="42"/>
      <c r="O509" s="42"/>
      <c r="P509" s="39"/>
    </row>
    <row r="510" spans="1:16" ht="12.75" customHeight="1">
      <c r="A510" s="40"/>
      <c r="B510" s="42"/>
      <c r="C510" s="42"/>
      <c r="D510" s="42"/>
      <c r="E510" s="42"/>
      <c r="F510" s="42"/>
      <c r="G510" s="42"/>
      <c r="H510" s="42"/>
      <c r="I510" s="42"/>
      <c r="J510" s="45" t="s">
        <v>99</v>
      </c>
      <c r="K510" s="45"/>
      <c r="L510" s="45"/>
      <c r="M510" s="42">
        <v>97847.2</v>
      </c>
      <c r="N510" s="42"/>
      <c r="O510" s="42"/>
      <c r="P510" s="39"/>
    </row>
    <row r="511" spans="1:16" ht="12.75" customHeight="1">
      <c r="A511" s="46" t="s">
        <v>39</v>
      </c>
      <c r="B511" s="47"/>
      <c r="C511" s="47"/>
      <c r="D511" s="47"/>
      <c r="E511" s="47">
        <f>E504</f>
        <v>1164078.59</v>
      </c>
      <c r="F511" s="47"/>
      <c r="G511" s="47">
        <f>G504</f>
        <v>1085902.79</v>
      </c>
      <c r="H511" s="47">
        <f>H504</f>
        <v>-257856.58811999997</v>
      </c>
      <c r="I511" s="47"/>
      <c r="J511" s="47" t="s">
        <v>100</v>
      </c>
      <c r="K511" s="47"/>
      <c r="L511" s="47"/>
      <c r="M511" s="47">
        <f>SUM(M504:M510)</f>
        <v>1343759.37812</v>
      </c>
      <c r="N511" s="47"/>
      <c r="O511" s="47"/>
      <c r="P511" s="39"/>
    </row>
    <row r="512" spans="1:16" ht="12.75">
      <c r="A512" s="48"/>
      <c r="B512" s="49"/>
      <c r="C512" s="49"/>
      <c r="D512" s="49"/>
      <c r="E512" s="49"/>
      <c r="F512" s="49"/>
      <c r="G512" s="49"/>
      <c r="H512" s="49"/>
      <c r="I512" s="49"/>
      <c r="J512" s="49"/>
      <c r="K512" s="49"/>
      <c r="L512" s="49"/>
      <c r="M512" s="49"/>
      <c r="N512" s="39"/>
      <c r="O512" s="39"/>
      <c r="P512" s="39"/>
    </row>
    <row r="513" spans="1:16" ht="12.75">
      <c r="A513" s="38" t="s">
        <v>42</v>
      </c>
      <c r="B513" s="3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50"/>
      <c r="N513" s="39"/>
      <c r="O513" s="39"/>
      <c r="P513" s="39"/>
    </row>
    <row r="515" spans="1:13" ht="12.75">
      <c r="A515" s="51" t="s">
        <v>101</v>
      </c>
      <c r="B515" s="51"/>
      <c r="C515" s="51"/>
      <c r="D515" s="51"/>
      <c r="E515" s="51"/>
      <c r="F515" s="51"/>
      <c r="G515" s="51"/>
      <c r="H515" s="51"/>
      <c r="I515" s="51"/>
      <c r="J515" s="51"/>
      <c r="K515" s="51"/>
      <c r="L515" s="51"/>
      <c r="M515" s="51"/>
    </row>
    <row r="516" spans="7:11" ht="12.75">
      <c r="G516" s="51" t="s">
        <v>102</v>
      </c>
      <c r="H516" s="51"/>
      <c r="I516" s="51"/>
      <c r="J516" s="51"/>
      <c r="K516" s="51"/>
    </row>
    <row r="518" spans="1:16" ht="12.75" customHeight="1">
      <c r="A518" s="37" t="s">
        <v>160</v>
      </c>
      <c r="B518" s="37"/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8"/>
      <c r="N518" s="39"/>
      <c r="O518" s="39"/>
      <c r="P518" s="39"/>
    </row>
    <row r="519" spans="1:16" ht="12.75">
      <c r="A519" s="37"/>
      <c r="B519" s="37"/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38"/>
      <c r="N519" s="39"/>
      <c r="O519" s="39"/>
      <c r="P519" s="39"/>
    </row>
    <row r="520" spans="1:16" ht="120" customHeight="1">
      <c r="A520" s="40" t="s">
        <v>1</v>
      </c>
      <c r="B520" s="40" t="s">
        <v>2</v>
      </c>
      <c r="C520" s="40" t="s">
        <v>86</v>
      </c>
      <c r="D520" s="40"/>
      <c r="E520" s="40" t="s">
        <v>87</v>
      </c>
      <c r="F520" s="40"/>
      <c r="G520" s="40" t="s">
        <v>88</v>
      </c>
      <c r="H520" s="41" t="s">
        <v>89</v>
      </c>
      <c r="I520" s="41" t="s">
        <v>90</v>
      </c>
      <c r="J520" s="40" t="s">
        <v>91</v>
      </c>
      <c r="K520" s="40"/>
      <c r="L520" s="40"/>
      <c r="M520" s="40"/>
      <c r="N520" s="40"/>
      <c r="O520" s="40"/>
      <c r="P520" s="39"/>
    </row>
    <row r="521" spans="1:16" ht="34.5" customHeight="1">
      <c r="A521" s="40" t="s">
        <v>161</v>
      </c>
      <c r="B521" s="42">
        <v>2793.2</v>
      </c>
      <c r="C521" s="42"/>
      <c r="D521" s="42"/>
      <c r="E521" s="42">
        <v>711747.77</v>
      </c>
      <c r="F521" s="42"/>
      <c r="G521" s="42">
        <v>709172.07</v>
      </c>
      <c r="H521" s="42">
        <f>G521-M528</f>
        <v>-202808.54796</v>
      </c>
      <c r="I521" s="42">
        <f>G521/E521*100</f>
        <v>99.63811618264711</v>
      </c>
      <c r="J521" s="43" t="s">
        <v>93</v>
      </c>
      <c r="K521" s="43"/>
      <c r="L521" s="43"/>
      <c r="M521" s="42">
        <v>94379.5</v>
      </c>
      <c r="N521" s="42"/>
      <c r="O521" s="42"/>
      <c r="P521" s="39"/>
    </row>
    <row r="522" spans="1:16" ht="12.75" customHeight="1">
      <c r="A522" s="44"/>
      <c r="B522" s="42"/>
      <c r="C522" s="42"/>
      <c r="D522" s="42"/>
      <c r="E522" s="42"/>
      <c r="F522" s="42"/>
      <c r="G522" s="42"/>
      <c r="H522" s="42"/>
      <c r="I522" s="42"/>
      <c r="J522" s="43" t="s">
        <v>94</v>
      </c>
      <c r="K522" s="43"/>
      <c r="L522" s="43"/>
      <c r="M522" s="42">
        <v>42568.4</v>
      </c>
      <c r="N522" s="42"/>
      <c r="O522" s="42"/>
      <c r="P522" s="39"/>
    </row>
    <row r="523" spans="1:16" ht="25.5" customHeight="1">
      <c r="A523" s="40"/>
      <c r="B523" s="42"/>
      <c r="C523" s="42"/>
      <c r="D523" s="42"/>
      <c r="E523" s="42"/>
      <c r="F523" s="42"/>
      <c r="G523" s="42"/>
      <c r="H523" s="42"/>
      <c r="I523" s="42"/>
      <c r="J523" s="43" t="s">
        <v>95</v>
      </c>
      <c r="K523" s="43"/>
      <c r="L523" s="43"/>
      <c r="M523" s="42">
        <v>157993.3</v>
      </c>
      <c r="N523" s="42"/>
      <c r="O523" s="42"/>
      <c r="P523" s="39"/>
    </row>
    <row r="524" spans="1:16" ht="65.25" customHeight="1">
      <c r="A524" s="40"/>
      <c r="B524" s="42"/>
      <c r="C524" s="42"/>
      <c r="D524" s="42"/>
      <c r="E524" s="42"/>
      <c r="F524" s="42"/>
      <c r="G524" s="42"/>
      <c r="H524" s="42"/>
      <c r="I524" s="42"/>
      <c r="J524" s="43" t="s">
        <v>96</v>
      </c>
      <c r="K524" s="43"/>
      <c r="L524" s="43"/>
      <c r="M524" s="42">
        <v>445055.7</v>
      </c>
      <c r="N524" s="42"/>
      <c r="O524" s="42"/>
      <c r="P524" s="39"/>
    </row>
    <row r="525" spans="1:16" ht="36.75" customHeight="1">
      <c r="A525" s="40"/>
      <c r="B525" s="42"/>
      <c r="C525" s="42"/>
      <c r="D525" s="42"/>
      <c r="E525" s="42"/>
      <c r="F525" s="42"/>
      <c r="G525" s="42"/>
      <c r="H525" s="42"/>
      <c r="I525" s="42"/>
      <c r="J525" s="43" t="s">
        <v>97</v>
      </c>
      <c r="K525" s="43"/>
      <c r="L525" s="43"/>
      <c r="M525" s="42">
        <v>89207.2</v>
      </c>
      <c r="N525" s="42"/>
      <c r="O525" s="42"/>
      <c r="P525" s="39"/>
    </row>
    <row r="526" spans="1:16" ht="12.75" customHeight="1">
      <c r="A526" s="40"/>
      <c r="B526" s="42"/>
      <c r="C526" s="42"/>
      <c r="D526" s="42"/>
      <c r="E526" s="42"/>
      <c r="F526" s="42"/>
      <c r="G526" s="42"/>
      <c r="H526" s="42"/>
      <c r="I526" s="42"/>
      <c r="J526" s="45" t="s">
        <v>98</v>
      </c>
      <c r="K526" s="45"/>
      <c r="L526" s="45"/>
      <c r="M526" s="42">
        <f>G521*0.028</f>
        <v>19856.81796</v>
      </c>
      <c r="N526" s="42"/>
      <c r="O526" s="42"/>
      <c r="P526" s="39"/>
    </row>
    <row r="527" spans="1:16" ht="12.75" customHeight="1">
      <c r="A527" s="40"/>
      <c r="B527" s="42"/>
      <c r="C527" s="42"/>
      <c r="D527" s="42"/>
      <c r="E527" s="42"/>
      <c r="F527" s="42"/>
      <c r="G527" s="42"/>
      <c r="H527" s="42"/>
      <c r="I527" s="42"/>
      <c r="J527" s="45" t="s">
        <v>99</v>
      </c>
      <c r="K527" s="45"/>
      <c r="L527" s="45"/>
      <c r="M527" s="42">
        <v>62919.7</v>
      </c>
      <c r="N527" s="42"/>
      <c r="O527" s="42"/>
      <c r="P527" s="39"/>
    </row>
    <row r="528" spans="1:16" ht="12.75" customHeight="1">
      <c r="A528" s="46" t="s">
        <v>39</v>
      </c>
      <c r="B528" s="47"/>
      <c r="C528" s="47"/>
      <c r="D528" s="47"/>
      <c r="E528" s="47">
        <f>E521</f>
        <v>711747.77</v>
      </c>
      <c r="F528" s="47"/>
      <c r="G528" s="47">
        <f>G521</f>
        <v>709172.07</v>
      </c>
      <c r="H528" s="47">
        <f>H521</f>
        <v>-202808.54796</v>
      </c>
      <c r="I528" s="47"/>
      <c r="J528" s="47" t="s">
        <v>100</v>
      </c>
      <c r="K528" s="47"/>
      <c r="L528" s="47"/>
      <c r="M528" s="47">
        <f>SUM(M521:M527)</f>
        <v>911980.61796</v>
      </c>
      <c r="N528" s="47"/>
      <c r="O528" s="47"/>
      <c r="P528" s="39"/>
    </row>
    <row r="529" spans="1:16" ht="12.75">
      <c r="A529" s="48"/>
      <c r="B529" s="49"/>
      <c r="C529" s="49"/>
      <c r="D529" s="49"/>
      <c r="E529" s="49"/>
      <c r="F529" s="49"/>
      <c r="G529" s="49"/>
      <c r="H529" s="49"/>
      <c r="I529" s="49"/>
      <c r="J529" s="49"/>
      <c r="K529" s="49"/>
      <c r="L529" s="49"/>
      <c r="M529" s="49"/>
      <c r="N529" s="39"/>
      <c r="O529" s="39"/>
      <c r="P529" s="39"/>
    </row>
    <row r="530" spans="1:16" ht="12.75">
      <c r="A530" s="38" t="s">
        <v>42</v>
      </c>
      <c r="B530" s="3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50"/>
      <c r="N530" s="39"/>
      <c r="O530" s="39"/>
      <c r="P530" s="39"/>
    </row>
    <row r="532" spans="1:13" ht="12.75">
      <c r="A532" s="51" t="s">
        <v>101</v>
      </c>
      <c r="B532" s="51"/>
      <c r="C532" s="51"/>
      <c r="D532" s="51"/>
      <c r="E532" s="51"/>
      <c r="F532" s="51"/>
      <c r="G532" s="51"/>
      <c r="H532" s="51"/>
      <c r="I532" s="51"/>
      <c r="J532" s="51"/>
      <c r="K532" s="51"/>
      <c r="L532" s="51"/>
      <c r="M532" s="51"/>
    </row>
    <row r="533" spans="7:11" ht="12.75">
      <c r="G533" s="51" t="s">
        <v>102</v>
      </c>
      <c r="H533" s="51"/>
      <c r="I533" s="51"/>
      <c r="J533" s="51"/>
      <c r="K533" s="51"/>
    </row>
    <row r="536" spans="1:16" ht="12.75" customHeight="1">
      <c r="A536" s="37" t="s">
        <v>162</v>
      </c>
      <c r="B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8"/>
      <c r="N536" s="39"/>
      <c r="O536" s="39"/>
      <c r="P536" s="39"/>
    </row>
    <row r="537" spans="1:16" ht="12.75">
      <c r="A537" s="37"/>
      <c r="B537" s="37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8"/>
      <c r="N537" s="39"/>
      <c r="O537" s="39"/>
      <c r="P537" s="39"/>
    </row>
    <row r="538" spans="1:16" ht="94.5" customHeight="1">
      <c r="A538" s="40" t="s">
        <v>1</v>
      </c>
      <c r="B538" s="40" t="s">
        <v>2</v>
      </c>
      <c r="C538" s="40" t="s">
        <v>86</v>
      </c>
      <c r="D538" s="40"/>
      <c r="E538" s="40" t="s">
        <v>87</v>
      </c>
      <c r="F538" s="40"/>
      <c r="G538" s="40" t="s">
        <v>88</v>
      </c>
      <c r="H538" s="41" t="s">
        <v>89</v>
      </c>
      <c r="I538" s="41" t="s">
        <v>90</v>
      </c>
      <c r="J538" s="40" t="s">
        <v>91</v>
      </c>
      <c r="K538" s="40"/>
      <c r="L538" s="40"/>
      <c r="M538" s="40"/>
      <c r="N538" s="40"/>
      <c r="O538" s="40"/>
      <c r="P538" s="39"/>
    </row>
    <row r="539" spans="1:16" ht="35.25" customHeight="1">
      <c r="A539" s="40" t="s">
        <v>163</v>
      </c>
      <c r="B539" s="42">
        <v>3226.6</v>
      </c>
      <c r="C539" s="42"/>
      <c r="D539" s="42"/>
      <c r="E539" s="42">
        <v>901558.25</v>
      </c>
      <c r="F539" s="42"/>
      <c r="G539" s="42">
        <v>839241.18</v>
      </c>
      <c r="H539" s="42">
        <f>G539-M546</f>
        <v>-182458.92000000004</v>
      </c>
      <c r="I539" s="42">
        <f>G539/E539*100</f>
        <v>93.0878487330131</v>
      </c>
      <c r="J539" s="43" t="s">
        <v>93</v>
      </c>
      <c r="K539" s="43"/>
      <c r="L539" s="43"/>
      <c r="M539" s="42">
        <v>108084.6</v>
      </c>
      <c r="N539" s="42"/>
      <c r="O539" s="42"/>
      <c r="P539" s="39"/>
    </row>
    <row r="540" spans="1:16" ht="12.75" customHeight="1">
      <c r="A540" s="44"/>
      <c r="B540" s="42"/>
      <c r="C540" s="42"/>
      <c r="D540" s="42"/>
      <c r="E540" s="42"/>
      <c r="F540" s="42"/>
      <c r="G540" s="42"/>
      <c r="H540" s="42"/>
      <c r="I540" s="42"/>
      <c r="J540" s="43" t="s">
        <v>94</v>
      </c>
      <c r="K540" s="43"/>
      <c r="L540" s="43"/>
      <c r="M540" s="42">
        <v>49173.4</v>
      </c>
      <c r="N540" s="42"/>
      <c r="O540" s="42"/>
      <c r="P540" s="39"/>
    </row>
    <row r="541" spans="1:16" ht="23.25" customHeight="1">
      <c r="A541" s="40"/>
      <c r="B541" s="42"/>
      <c r="C541" s="42"/>
      <c r="D541" s="42"/>
      <c r="E541" s="42"/>
      <c r="F541" s="42"/>
      <c r="G541" s="42"/>
      <c r="H541" s="42"/>
      <c r="I541" s="42"/>
      <c r="J541" s="43" t="s">
        <v>95</v>
      </c>
      <c r="K541" s="43"/>
      <c r="L541" s="43"/>
      <c r="M541" s="42">
        <v>222525.8</v>
      </c>
      <c r="N541" s="42"/>
      <c r="O541" s="42"/>
      <c r="P541" s="39"/>
    </row>
    <row r="542" spans="1:16" ht="90.75" customHeight="1">
      <c r="A542" s="40"/>
      <c r="B542" s="42"/>
      <c r="C542" s="42"/>
      <c r="D542" s="42"/>
      <c r="E542" s="42"/>
      <c r="F542" s="42"/>
      <c r="G542" s="42"/>
      <c r="H542" s="42"/>
      <c r="I542" s="42"/>
      <c r="J542" s="43" t="s">
        <v>96</v>
      </c>
      <c r="K542" s="43"/>
      <c r="L542" s="43"/>
      <c r="M542" s="42">
        <v>353012.2</v>
      </c>
      <c r="N542" s="42"/>
      <c r="O542" s="42"/>
      <c r="P542" s="39"/>
    </row>
    <row r="543" spans="1:16" ht="31.5" customHeight="1">
      <c r="A543" s="40"/>
      <c r="B543" s="42"/>
      <c r="C543" s="42"/>
      <c r="D543" s="42"/>
      <c r="E543" s="42"/>
      <c r="F543" s="42"/>
      <c r="G543" s="42"/>
      <c r="H543" s="42"/>
      <c r="I543" s="42"/>
      <c r="J543" s="43" t="s">
        <v>97</v>
      </c>
      <c r="K543" s="43"/>
      <c r="L543" s="43"/>
      <c r="M543" s="42">
        <v>193348.9</v>
      </c>
      <c r="N543" s="42"/>
      <c r="O543" s="42"/>
      <c r="P543" s="39"/>
    </row>
    <row r="544" spans="1:16" ht="12.75" customHeight="1">
      <c r="A544" s="40"/>
      <c r="B544" s="42"/>
      <c r="C544" s="42"/>
      <c r="D544" s="42"/>
      <c r="E544" s="42"/>
      <c r="F544" s="42"/>
      <c r="G544" s="42"/>
      <c r="H544" s="42"/>
      <c r="I544" s="42"/>
      <c r="J544" s="45" t="s">
        <v>98</v>
      </c>
      <c r="K544" s="45"/>
      <c r="L544" s="45"/>
      <c r="M544" s="42">
        <v>23498.8</v>
      </c>
      <c r="N544" s="42"/>
      <c r="O544" s="42"/>
      <c r="P544" s="39"/>
    </row>
    <row r="545" spans="1:16" ht="12.75" customHeight="1">
      <c r="A545" s="40"/>
      <c r="B545" s="42"/>
      <c r="C545" s="42"/>
      <c r="D545" s="42"/>
      <c r="E545" s="42"/>
      <c r="F545" s="42"/>
      <c r="G545" s="42"/>
      <c r="H545" s="42"/>
      <c r="I545" s="42"/>
      <c r="J545" s="45" t="s">
        <v>99</v>
      </c>
      <c r="K545" s="45"/>
      <c r="L545" s="45"/>
      <c r="M545" s="42">
        <v>72056.4</v>
      </c>
      <c r="N545" s="42"/>
      <c r="O545" s="42"/>
      <c r="P545" s="39"/>
    </row>
    <row r="546" spans="1:16" ht="12.75" customHeight="1">
      <c r="A546" s="46" t="s">
        <v>39</v>
      </c>
      <c r="B546" s="47"/>
      <c r="C546" s="47"/>
      <c r="D546" s="47"/>
      <c r="E546" s="47">
        <f>E539</f>
        <v>901558.25</v>
      </c>
      <c r="F546" s="47"/>
      <c r="G546" s="47">
        <f>G539</f>
        <v>839241.18</v>
      </c>
      <c r="H546" s="47">
        <f>H539</f>
        <v>-182458.92000000004</v>
      </c>
      <c r="I546" s="47"/>
      <c r="J546" s="47" t="s">
        <v>100</v>
      </c>
      <c r="K546" s="47"/>
      <c r="L546" s="47"/>
      <c r="M546" s="47">
        <f>SUM(M539:M545)</f>
        <v>1021700.1000000001</v>
      </c>
      <c r="N546" s="47"/>
      <c r="O546" s="47"/>
      <c r="P546" s="39"/>
    </row>
    <row r="547" spans="1:16" ht="12.75">
      <c r="A547" s="48"/>
      <c r="B547" s="49"/>
      <c r="C547" s="49"/>
      <c r="D547" s="49"/>
      <c r="E547" s="49"/>
      <c r="F547" s="49"/>
      <c r="G547" s="49"/>
      <c r="H547" s="49"/>
      <c r="I547" s="49"/>
      <c r="J547" s="49"/>
      <c r="K547" s="49"/>
      <c r="L547" s="49"/>
      <c r="M547" s="49"/>
      <c r="N547" s="39"/>
      <c r="O547" s="39"/>
      <c r="P547" s="39"/>
    </row>
    <row r="548" spans="1:16" ht="12.75">
      <c r="A548" s="38" t="s">
        <v>42</v>
      </c>
      <c r="B548" s="3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50"/>
      <c r="N548" s="39"/>
      <c r="O548" s="39"/>
      <c r="P548" s="39"/>
    </row>
    <row r="550" spans="1:13" ht="12.75">
      <c r="A550" s="51" t="s">
        <v>101</v>
      </c>
      <c r="B550" s="51"/>
      <c r="C550" s="51"/>
      <c r="D550" s="51"/>
      <c r="E550" s="51"/>
      <c r="F550" s="51"/>
      <c r="G550" s="51"/>
      <c r="H550" s="51"/>
      <c r="I550" s="51"/>
      <c r="J550" s="51"/>
      <c r="K550" s="51"/>
      <c r="L550" s="51"/>
      <c r="M550" s="51"/>
    </row>
    <row r="551" spans="7:11" ht="12.75">
      <c r="G551" s="51" t="s">
        <v>102</v>
      </c>
      <c r="H551" s="51"/>
      <c r="I551" s="51"/>
      <c r="J551" s="51"/>
      <c r="K551" s="51"/>
    </row>
    <row r="553" spans="1:16" ht="12.75" customHeight="1">
      <c r="A553" s="37" t="s">
        <v>164</v>
      </c>
      <c r="B553" s="37"/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38"/>
      <c r="N553" s="39"/>
      <c r="O553" s="39"/>
      <c r="P553" s="39"/>
    </row>
    <row r="554" spans="1:16" ht="12.75">
      <c r="A554" s="37"/>
      <c r="B554" s="37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8"/>
      <c r="N554" s="39"/>
      <c r="O554" s="39"/>
      <c r="P554" s="39"/>
    </row>
    <row r="555" spans="1:16" ht="104.25" customHeight="1">
      <c r="A555" s="40" t="s">
        <v>1</v>
      </c>
      <c r="B555" s="40" t="s">
        <v>2</v>
      </c>
      <c r="C555" s="40" t="s">
        <v>86</v>
      </c>
      <c r="D555" s="40"/>
      <c r="E555" s="40" t="s">
        <v>87</v>
      </c>
      <c r="F555" s="40"/>
      <c r="G555" s="40" t="s">
        <v>88</v>
      </c>
      <c r="H555" s="41" t="s">
        <v>89</v>
      </c>
      <c r="I555" s="41" t="s">
        <v>90</v>
      </c>
      <c r="J555" s="40" t="s">
        <v>91</v>
      </c>
      <c r="K555" s="40"/>
      <c r="L555" s="40"/>
      <c r="M555" s="40"/>
      <c r="N555" s="40"/>
      <c r="O555" s="40"/>
      <c r="P555" s="39"/>
    </row>
    <row r="556" spans="1:16" ht="33.75" customHeight="1">
      <c r="A556" s="40" t="s">
        <v>165</v>
      </c>
      <c r="B556" s="42">
        <v>2169.5</v>
      </c>
      <c r="C556" s="42"/>
      <c r="D556" s="42"/>
      <c r="E556" s="42">
        <v>646432.66</v>
      </c>
      <c r="F556" s="42"/>
      <c r="G556" s="42">
        <v>591898.11</v>
      </c>
      <c r="H556" s="42">
        <f>G556-M563</f>
        <v>-160422.43707999995</v>
      </c>
      <c r="I556" s="42">
        <f>G556/E556*100</f>
        <v>91.56376938009288</v>
      </c>
      <c r="J556" s="43" t="s">
        <v>93</v>
      </c>
      <c r="K556" s="43"/>
      <c r="L556" s="43"/>
      <c r="M556" s="42">
        <v>75446.6</v>
      </c>
      <c r="N556" s="42"/>
      <c r="O556" s="42"/>
      <c r="P556" s="39"/>
    </row>
    <row r="557" spans="1:16" ht="12.75" customHeight="1">
      <c r="A557" s="44"/>
      <c r="B557" s="42"/>
      <c r="C557" s="42"/>
      <c r="D557" s="42"/>
      <c r="E557" s="42"/>
      <c r="F557" s="42"/>
      <c r="G557" s="42"/>
      <c r="H557" s="42"/>
      <c r="I557" s="42"/>
      <c r="J557" s="43" t="s">
        <v>94</v>
      </c>
      <c r="K557" s="43"/>
      <c r="L557" s="43"/>
      <c r="M557" s="42">
        <v>33063.2</v>
      </c>
      <c r="N557" s="42"/>
      <c r="O557" s="42"/>
      <c r="P557" s="39"/>
    </row>
    <row r="558" spans="1:16" ht="35.25" customHeight="1">
      <c r="A558" s="40"/>
      <c r="B558" s="42"/>
      <c r="C558" s="42"/>
      <c r="D558" s="42"/>
      <c r="E558" s="42"/>
      <c r="F558" s="42"/>
      <c r="G558" s="42"/>
      <c r="H558" s="42"/>
      <c r="I558" s="42"/>
      <c r="J558" s="43" t="s">
        <v>95</v>
      </c>
      <c r="K558" s="43"/>
      <c r="L558" s="43"/>
      <c r="M558" s="42">
        <v>113488.1</v>
      </c>
      <c r="N558" s="42"/>
      <c r="O558" s="42"/>
      <c r="P558" s="39"/>
    </row>
    <row r="559" spans="1:16" ht="68.25" customHeight="1">
      <c r="A559" s="40"/>
      <c r="B559" s="42"/>
      <c r="C559" s="42"/>
      <c r="D559" s="42"/>
      <c r="E559" s="42"/>
      <c r="F559" s="42"/>
      <c r="G559" s="42"/>
      <c r="H559" s="42"/>
      <c r="I559" s="42"/>
      <c r="J559" s="43" t="s">
        <v>96</v>
      </c>
      <c r="K559" s="43"/>
      <c r="L559" s="43"/>
      <c r="M559" s="42">
        <v>319612.1</v>
      </c>
      <c r="N559" s="42"/>
      <c r="O559" s="42"/>
      <c r="P559" s="39"/>
    </row>
    <row r="560" spans="1:16" ht="30.75" customHeight="1">
      <c r="A560" s="40"/>
      <c r="B560" s="42"/>
      <c r="C560" s="42"/>
      <c r="D560" s="42"/>
      <c r="E560" s="42"/>
      <c r="F560" s="42"/>
      <c r="G560" s="42"/>
      <c r="H560" s="42"/>
      <c r="I560" s="42"/>
      <c r="J560" s="43" t="s">
        <v>97</v>
      </c>
      <c r="K560" s="43"/>
      <c r="L560" s="43"/>
      <c r="M560" s="42">
        <v>143839.7</v>
      </c>
      <c r="N560" s="42"/>
      <c r="O560" s="42"/>
      <c r="P560" s="39"/>
    </row>
    <row r="561" spans="1:16" ht="12.75" customHeight="1">
      <c r="A561" s="40"/>
      <c r="B561" s="42"/>
      <c r="C561" s="42"/>
      <c r="D561" s="42"/>
      <c r="E561" s="42"/>
      <c r="F561" s="42"/>
      <c r="G561" s="42"/>
      <c r="H561" s="42"/>
      <c r="I561" s="42"/>
      <c r="J561" s="45" t="s">
        <v>98</v>
      </c>
      <c r="K561" s="45"/>
      <c r="L561" s="45"/>
      <c r="M561" s="42">
        <f>G556*0.028</f>
        <v>16573.14708</v>
      </c>
      <c r="N561" s="42"/>
      <c r="O561" s="42"/>
      <c r="P561" s="39"/>
    </row>
    <row r="562" spans="1:16" ht="12.75" customHeight="1">
      <c r="A562" s="40"/>
      <c r="B562" s="42"/>
      <c r="C562" s="42"/>
      <c r="D562" s="42"/>
      <c r="E562" s="42"/>
      <c r="F562" s="42"/>
      <c r="G562" s="42"/>
      <c r="H562" s="42"/>
      <c r="I562" s="42"/>
      <c r="J562" s="45" t="s">
        <v>99</v>
      </c>
      <c r="K562" s="45"/>
      <c r="L562" s="45"/>
      <c r="M562" s="42">
        <v>50297.7</v>
      </c>
      <c r="N562" s="42"/>
      <c r="O562" s="42"/>
      <c r="P562" s="39"/>
    </row>
    <row r="563" spans="1:16" ht="12.75" customHeight="1">
      <c r="A563" s="46" t="s">
        <v>39</v>
      </c>
      <c r="B563" s="47"/>
      <c r="C563" s="47"/>
      <c r="D563" s="47"/>
      <c r="E563" s="47">
        <f>E556</f>
        <v>646432.66</v>
      </c>
      <c r="F563" s="47"/>
      <c r="G563" s="47">
        <f>G556</f>
        <v>591898.11</v>
      </c>
      <c r="H563" s="47">
        <f>H556</f>
        <v>-160422.43707999995</v>
      </c>
      <c r="I563" s="47"/>
      <c r="J563" s="47" t="s">
        <v>100</v>
      </c>
      <c r="K563" s="47"/>
      <c r="L563" s="47"/>
      <c r="M563" s="47">
        <f>SUM(M556:M562)</f>
        <v>752320.5470799999</v>
      </c>
      <c r="N563" s="47"/>
      <c r="O563" s="47"/>
      <c r="P563" s="39"/>
    </row>
    <row r="564" spans="1:16" ht="12.75">
      <c r="A564" s="48"/>
      <c r="B564" s="49"/>
      <c r="C564" s="49"/>
      <c r="D564" s="49"/>
      <c r="E564" s="49"/>
      <c r="F564" s="49"/>
      <c r="G564" s="49"/>
      <c r="H564" s="49"/>
      <c r="I564" s="49"/>
      <c r="J564" s="49"/>
      <c r="K564" s="49"/>
      <c r="L564" s="49"/>
      <c r="M564" s="49"/>
      <c r="N564" s="39"/>
      <c r="O564" s="39"/>
      <c r="P564" s="39"/>
    </row>
    <row r="565" spans="1:16" ht="12.75">
      <c r="A565" s="38" t="s">
        <v>42</v>
      </c>
      <c r="B565" s="3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50"/>
      <c r="N565" s="39"/>
      <c r="O565" s="39"/>
      <c r="P565" s="39"/>
    </row>
    <row r="567" spans="1:13" ht="12.75">
      <c r="A567" s="51" t="s">
        <v>101</v>
      </c>
      <c r="B567" s="51"/>
      <c r="C567" s="51"/>
      <c r="D567" s="51"/>
      <c r="E567" s="51"/>
      <c r="F567" s="51"/>
      <c r="G567" s="51"/>
      <c r="H567" s="51"/>
      <c r="I567" s="51"/>
      <c r="J567" s="51"/>
      <c r="K567" s="51"/>
      <c r="L567" s="51"/>
      <c r="M567" s="51"/>
    </row>
    <row r="568" spans="7:11" ht="12.75">
      <c r="G568" s="51" t="s">
        <v>102</v>
      </c>
      <c r="H568" s="51"/>
      <c r="I568" s="51"/>
      <c r="J568" s="51"/>
      <c r="K568" s="51"/>
    </row>
    <row r="570" spans="1:16" ht="12.75" customHeight="1">
      <c r="A570" s="37" t="s">
        <v>166</v>
      </c>
      <c r="B570" s="37"/>
      <c r="C570" s="37"/>
      <c r="D570" s="37"/>
      <c r="E570" s="37"/>
      <c r="F570" s="37"/>
      <c r="G570" s="37"/>
      <c r="H570" s="37"/>
      <c r="I570" s="37"/>
      <c r="J570" s="37"/>
      <c r="K570" s="37"/>
      <c r="L570" s="37"/>
      <c r="M570" s="38"/>
      <c r="N570" s="39"/>
      <c r="O570" s="39"/>
      <c r="P570" s="39"/>
    </row>
    <row r="571" spans="1:16" ht="12.75">
      <c r="A571" s="37"/>
      <c r="B571" s="37"/>
      <c r="C571" s="37"/>
      <c r="D571" s="37"/>
      <c r="E571" s="37"/>
      <c r="F571" s="37"/>
      <c r="G571" s="37"/>
      <c r="H571" s="37"/>
      <c r="I571" s="37"/>
      <c r="J571" s="37"/>
      <c r="K571" s="37"/>
      <c r="L571" s="37"/>
      <c r="M571" s="38"/>
      <c r="N571" s="39"/>
      <c r="O571" s="39"/>
      <c r="P571" s="39"/>
    </row>
    <row r="572" spans="1:16" ht="126.75" customHeight="1">
      <c r="A572" s="40" t="s">
        <v>1</v>
      </c>
      <c r="B572" s="40" t="s">
        <v>2</v>
      </c>
      <c r="C572" s="40" t="s">
        <v>86</v>
      </c>
      <c r="D572" s="40"/>
      <c r="E572" s="40" t="s">
        <v>87</v>
      </c>
      <c r="F572" s="40"/>
      <c r="G572" s="40" t="s">
        <v>88</v>
      </c>
      <c r="H572" s="41" t="s">
        <v>89</v>
      </c>
      <c r="I572" s="41" t="s">
        <v>90</v>
      </c>
      <c r="J572" s="40" t="s">
        <v>91</v>
      </c>
      <c r="K572" s="40"/>
      <c r="L572" s="40"/>
      <c r="M572" s="40"/>
      <c r="N572" s="40"/>
      <c r="O572" s="40"/>
      <c r="P572" s="39"/>
    </row>
    <row r="573" spans="1:16" ht="32.25" customHeight="1">
      <c r="A573" s="40" t="s">
        <v>167</v>
      </c>
      <c r="B573" s="42">
        <v>7329.2</v>
      </c>
      <c r="C573" s="42"/>
      <c r="D573" s="42"/>
      <c r="E573" s="42">
        <v>2034903.45</v>
      </c>
      <c r="F573" s="42"/>
      <c r="G573" s="42">
        <v>1911558.7</v>
      </c>
      <c r="H573" s="42">
        <f>G573-M580</f>
        <v>-284910.14359999984</v>
      </c>
      <c r="I573" s="42">
        <f>G573/E573*100</f>
        <v>93.93854533982928</v>
      </c>
      <c r="J573" s="43" t="s">
        <v>93</v>
      </c>
      <c r="K573" s="43"/>
      <c r="L573" s="43"/>
      <c r="M573" s="42">
        <v>251486.9</v>
      </c>
      <c r="N573" s="42"/>
      <c r="O573" s="42"/>
      <c r="P573" s="39"/>
    </row>
    <row r="574" spans="1:16" ht="12.75" customHeight="1">
      <c r="A574" s="44"/>
      <c r="B574" s="42"/>
      <c r="C574" s="42"/>
      <c r="D574" s="42"/>
      <c r="E574" s="42"/>
      <c r="F574" s="42"/>
      <c r="G574" s="42"/>
      <c r="H574" s="42"/>
      <c r="I574" s="42"/>
      <c r="J574" s="43" t="s">
        <v>94</v>
      </c>
      <c r="K574" s="43"/>
      <c r="L574" s="43"/>
      <c r="M574" s="42">
        <v>111697</v>
      </c>
      <c r="N574" s="42"/>
      <c r="O574" s="42"/>
      <c r="P574" s="39"/>
    </row>
    <row r="575" spans="1:16" ht="28.5" customHeight="1">
      <c r="A575" s="40"/>
      <c r="B575" s="42"/>
      <c r="C575" s="42"/>
      <c r="D575" s="42"/>
      <c r="E575" s="42"/>
      <c r="F575" s="42"/>
      <c r="G575" s="42"/>
      <c r="H575" s="42"/>
      <c r="I575" s="42"/>
      <c r="J575" s="43" t="s">
        <v>95</v>
      </c>
      <c r="K575" s="43"/>
      <c r="L575" s="43"/>
      <c r="M575" s="42">
        <v>380519</v>
      </c>
      <c r="N575" s="42"/>
      <c r="O575" s="42"/>
      <c r="P575" s="39"/>
    </row>
    <row r="576" spans="1:16" ht="69.75" customHeight="1">
      <c r="A576" s="40"/>
      <c r="B576" s="42"/>
      <c r="C576" s="42"/>
      <c r="D576" s="42"/>
      <c r="E576" s="42"/>
      <c r="F576" s="42"/>
      <c r="G576" s="42"/>
      <c r="H576" s="42"/>
      <c r="I576" s="42"/>
      <c r="J576" s="43" t="s">
        <v>96</v>
      </c>
      <c r="K576" s="43"/>
      <c r="L576" s="43"/>
      <c r="M576" s="42">
        <v>857412.9</v>
      </c>
      <c r="N576" s="42"/>
      <c r="O576" s="42"/>
      <c r="P576" s="39"/>
    </row>
    <row r="577" spans="1:16" ht="27" customHeight="1">
      <c r="A577" s="40"/>
      <c r="B577" s="42"/>
      <c r="C577" s="42"/>
      <c r="D577" s="42"/>
      <c r="E577" s="42"/>
      <c r="F577" s="42"/>
      <c r="G577" s="42"/>
      <c r="H577" s="42"/>
      <c r="I577" s="42"/>
      <c r="J577" s="43" t="s">
        <v>97</v>
      </c>
      <c r="K577" s="43"/>
      <c r="L577" s="43"/>
      <c r="M577" s="42">
        <v>374171.5</v>
      </c>
      <c r="N577" s="42"/>
      <c r="O577" s="42"/>
      <c r="P577" s="39"/>
    </row>
    <row r="578" spans="1:16" ht="12.75" customHeight="1">
      <c r="A578" s="40"/>
      <c r="B578" s="42"/>
      <c r="C578" s="42"/>
      <c r="D578" s="42"/>
      <c r="E578" s="42"/>
      <c r="F578" s="42"/>
      <c r="G578" s="42"/>
      <c r="H578" s="42"/>
      <c r="I578" s="42"/>
      <c r="J578" s="45" t="s">
        <v>98</v>
      </c>
      <c r="K578" s="45"/>
      <c r="L578" s="45"/>
      <c r="M578" s="42">
        <f>G573*0.028</f>
        <v>53523.6436</v>
      </c>
      <c r="N578" s="42"/>
      <c r="O578" s="42"/>
      <c r="P578" s="39"/>
    </row>
    <row r="579" spans="1:16" ht="12.75" customHeight="1">
      <c r="A579" s="40"/>
      <c r="B579" s="42"/>
      <c r="C579" s="42"/>
      <c r="D579" s="42"/>
      <c r="E579" s="42"/>
      <c r="F579" s="42"/>
      <c r="G579" s="42"/>
      <c r="H579" s="42"/>
      <c r="I579" s="42"/>
      <c r="J579" s="45" t="s">
        <v>99</v>
      </c>
      <c r="K579" s="45"/>
      <c r="L579" s="45"/>
      <c r="M579" s="42">
        <v>167657.9</v>
      </c>
      <c r="N579" s="42"/>
      <c r="O579" s="42"/>
      <c r="P579" s="39"/>
    </row>
    <row r="580" spans="1:16" ht="12.75" customHeight="1">
      <c r="A580" s="46" t="s">
        <v>39</v>
      </c>
      <c r="B580" s="47"/>
      <c r="C580" s="47"/>
      <c r="D580" s="47"/>
      <c r="E580" s="47">
        <f>E573</f>
        <v>2034903.45</v>
      </c>
      <c r="F580" s="47"/>
      <c r="G580" s="47">
        <f>G573</f>
        <v>1911558.7</v>
      </c>
      <c r="H580" s="47">
        <f>H573</f>
        <v>-284910.14359999984</v>
      </c>
      <c r="I580" s="47"/>
      <c r="J580" s="47" t="s">
        <v>100</v>
      </c>
      <c r="K580" s="47"/>
      <c r="L580" s="47"/>
      <c r="M580" s="47">
        <f>SUM(M573:M579)</f>
        <v>2196468.8436</v>
      </c>
      <c r="N580" s="47"/>
      <c r="O580" s="47"/>
      <c r="P580" s="39"/>
    </row>
    <row r="581" spans="1:16" ht="12.75">
      <c r="A581" s="48"/>
      <c r="B581" s="49"/>
      <c r="C581" s="49"/>
      <c r="D581" s="49"/>
      <c r="E581" s="49"/>
      <c r="F581" s="49"/>
      <c r="G581" s="49"/>
      <c r="H581" s="49"/>
      <c r="I581" s="49"/>
      <c r="J581" s="49"/>
      <c r="K581" s="49"/>
      <c r="L581" s="49"/>
      <c r="M581" s="49"/>
      <c r="N581" s="39"/>
      <c r="O581" s="39"/>
      <c r="P581" s="39"/>
    </row>
    <row r="582" spans="1:16" ht="12.75">
      <c r="A582" s="38" t="s">
        <v>42</v>
      </c>
      <c r="B582" s="3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50"/>
      <c r="N582" s="39"/>
      <c r="O582" s="39"/>
      <c r="P582" s="39"/>
    </row>
    <row r="584" spans="1:13" ht="12.75">
      <c r="A584" s="51" t="s">
        <v>101</v>
      </c>
      <c r="B584" s="51"/>
      <c r="C584" s="51"/>
      <c r="D584" s="51"/>
      <c r="E584" s="51"/>
      <c r="F584" s="51"/>
      <c r="G584" s="51"/>
      <c r="H584" s="51"/>
      <c r="I584" s="51"/>
      <c r="J584" s="51"/>
      <c r="K584" s="51"/>
      <c r="L584" s="51"/>
      <c r="M584" s="51"/>
    </row>
    <row r="585" spans="7:11" ht="12.75">
      <c r="G585" s="51" t="s">
        <v>102</v>
      </c>
      <c r="H585" s="51"/>
      <c r="I585" s="51"/>
      <c r="J585" s="51"/>
      <c r="K585" s="51"/>
    </row>
    <row r="587" spans="1:16" ht="12.75" customHeight="1">
      <c r="A587" s="37" t="s">
        <v>168</v>
      </c>
      <c r="B587" s="37"/>
      <c r="C587" s="37"/>
      <c r="D587" s="37"/>
      <c r="E587" s="37"/>
      <c r="F587" s="37"/>
      <c r="G587" s="37"/>
      <c r="H587" s="37"/>
      <c r="I587" s="37"/>
      <c r="J587" s="37"/>
      <c r="K587" s="37"/>
      <c r="L587" s="37"/>
      <c r="M587" s="38"/>
      <c r="N587" s="39"/>
      <c r="O587" s="39"/>
      <c r="P587" s="39"/>
    </row>
    <row r="588" spans="1:16" ht="12.75">
      <c r="A588" s="37"/>
      <c r="B588" s="37"/>
      <c r="C588" s="37"/>
      <c r="D588" s="37"/>
      <c r="E588" s="37"/>
      <c r="F588" s="37"/>
      <c r="G588" s="37"/>
      <c r="H588" s="37"/>
      <c r="I588" s="37"/>
      <c r="J588" s="37"/>
      <c r="K588" s="37"/>
      <c r="L588" s="37"/>
      <c r="M588" s="38"/>
      <c r="N588" s="39"/>
      <c r="O588" s="39"/>
      <c r="P588" s="39"/>
    </row>
    <row r="589" spans="1:16" ht="135" customHeight="1">
      <c r="A589" s="40" t="s">
        <v>1</v>
      </c>
      <c r="B589" s="40" t="s">
        <v>2</v>
      </c>
      <c r="C589" s="40" t="s">
        <v>86</v>
      </c>
      <c r="D589" s="40"/>
      <c r="E589" s="40" t="s">
        <v>87</v>
      </c>
      <c r="F589" s="40"/>
      <c r="G589" s="40" t="s">
        <v>88</v>
      </c>
      <c r="H589" s="41" t="s">
        <v>89</v>
      </c>
      <c r="I589" s="41" t="s">
        <v>90</v>
      </c>
      <c r="J589" s="40" t="s">
        <v>91</v>
      </c>
      <c r="K589" s="40"/>
      <c r="L589" s="40"/>
      <c r="M589" s="40"/>
      <c r="N589" s="40"/>
      <c r="O589" s="40"/>
      <c r="P589" s="39"/>
    </row>
    <row r="590" spans="1:16" ht="28.5" customHeight="1">
      <c r="A590" s="40" t="s">
        <v>169</v>
      </c>
      <c r="B590" s="42">
        <v>4868.3</v>
      </c>
      <c r="C590" s="42"/>
      <c r="D590" s="42"/>
      <c r="E590" s="42">
        <v>1498264.46</v>
      </c>
      <c r="F590" s="42"/>
      <c r="G590" s="42">
        <v>1396105.11</v>
      </c>
      <c r="H590" s="42">
        <f>G590-M597</f>
        <v>-397135.93307999964</v>
      </c>
      <c r="I590" s="42">
        <f>G590/E590*100</f>
        <v>93.18148746583765</v>
      </c>
      <c r="J590" s="43" t="s">
        <v>93</v>
      </c>
      <c r="K590" s="43"/>
      <c r="L590" s="43"/>
      <c r="M590" s="42">
        <v>213522.2</v>
      </c>
      <c r="N590" s="42"/>
      <c r="O590" s="42"/>
      <c r="P590" s="39"/>
    </row>
    <row r="591" spans="1:16" ht="12.75" customHeight="1">
      <c r="A591" s="44"/>
      <c r="B591" s="42"/>
      <c r="C591" s="42"/>
      <c r="D591" s="42"/>
      <c r="E591" s="42"/>
      <c r="F591" s="42"/>
      <c r="G591" s="42"/>
      <c r="H591" s="42"/>
      <c r="I591" s="42"/>
      <c r="J591" s="43" t="s">
        <v>94</v>
      </c>
      <c r="K591" s="43"/>
      <c r="L591" s="43"/>
      <c r="M591" s="42">
        <v>74192.9</v>
      </c>
      <c r="N591" s="42"/>
      <c r="O591" s="42"/>
      <c r="P591" s="39"/>
    </row>
    <row r="592" spans="1:16" ht="28.5" customHeight="1">
      <c r="A592" s="40"/>
      <c r="B592" s="42"/>
      <c r="C592" s="42"/>
      <c r="D592" s="42"/>
      <c r="E592" s="42"/>
      <c r="F592" s="42"/>
      <c r="G592" s="42"/>
      <c r="H592" s="42"/>
      <c r="I592" s="42"/>
      <c r="J592" s="43" t="s">
        <v>95</v>
      </c>
      <c r="K592" s="43"/>
      <c r="L592" s="43"/>
      <c r="M592" s="42">
        <v>291508.7</v>
      </c>
      <c r="N592" s="42"/>
      <c r="O592" s="42"/>
      <c r="P592" s="39"/>
    </row>
    <row r="593" spans="1:16" ht="75.75" customHeight="1">
      <c r="A593" s="40"/>
      <c r="B593" s="42"/>
      <c r="C593" s="42"/>
      <c r="D593" s="42"/>
      <c r="E593" s="42"/>
      <c r="F593" s="42"/>
      <c r="G593" s="42"/>
      <c r="H593" s="42"/>
      <c r="I593" s="42"/>
      <c r="J593" s="43" t="s">
        <v>96</v>
      </c>
      <c r="K593" s="43"/>
      <c r="L593" s="43"/>
      <c r="M593" s="42">
        <v>951965.2</v>
      </c>
      <c r="N593" s="42"/>
      <c r="O593" s="42"/>
      <c r="P593" s="39"/>
    </row>
    <row r="594" spans="1:16" ht="42" customHeight="1">
      <c r="A594" s="40"/>
      <c r="B594" s="42"/>
      <c r="C594" s="42"/>
      <c r="D594" s="42"/>
      <c r="E594" s="42"/>
      <c r="F594" s="42"/>
      <c r="G594" s="42"/>
      <c r="H594" s="42"/>
      <c r="I594" s="42"/>
      <c r="J594" s="43" t="s">
        <v>97</v>
      </c>
      <c r="K594" s="43"/>
      <c r="L594" s="43"/>
      <c r="M594" s="42">
        <v>80612.9</v>
      </c>
      <c r="N594" s="42"/>
      <c r="O594" s="42"/>
      <c r="P594" s="39"/>
    </row>
    <row r="595" spans="1:16" ht="12.75" customHeight="1">
      <c r="A595" s="40"/>
      <c r="B595" s="42"/>
      <c r="C595" s="42"/>
      <c r="D595" s="42"/>
      <c r="E595" s="42"/>
      <c r="F595" s="42"/>
      <c r="G595" s="42"/>
      <c r="H595" s="42"/>
      <c r="I595" s="42"/>
      <c r="J595" s="45" t="s">
        <v>98</v>
      </c>
      <c r="K595" s="45"/>
      <c r="L595" s="45"/>
      <c r="M595" s="42">
        <f>G590*0.028</f>
        <v>39090.943080000005</v>
      </c>
      <c r="N595" s="42"/>
      <c r="O595" s="42"/>
      <c r="P595" s="39"/>
    </row>
    <row r="596" spans="1:16" ht="12.75" customHeight="1">
      <c r="A596" s="40"/>
      <c r="B596" s="42"/>
      <c r="C596" s="42"/>
      <c r="D596" s="42"/>
      <c r="E596" s="42"/>
      <c r="F596" s="42"/>
      <c r="G596" s="42"/>
      <c r="H596" s="42"/>
      <c r="I596" s="42"/>
      <c r="J596" s="45" t="s">
        <v>99</v>
      </c>
      <c r="K596" s="45"/>
      <c r="L596" s="45"/>
      <c r="M596" s="42">
        <v>142348.2</v>
      </c>
      <c r="N596" s="42"/>
      <c r="O596" s="42"/>
      <c r="P596" s="39"/>
    </row>
    <row r="597" spans="1:16" ht="12.75" customHeight="1">
      <c r="A597" s="46" t="s">
        <v>39</v>
      </c>
      <c r="B597" s="47"/>
      <c r="C597" s="47"/>
      <c r="D597" s="47"/>
      <c r="E597" s="47">
        <f>E590</f>
        <v>1498264.46</v>
      </c>
      <c r="F597" s="47"/>
      <c r="G597" s="47">
        <f>G590</f>
        <v>1396105.11</v>
      </c>
      <c r="H597" s="47">
        <f>H590</f>
        <v>-397135.93307999964</v>
      </c>
      <c r="I597" s="47"/>
      <c r="J597" s="47" t="s">
        <v>100</v>
      </c>
      <c r="K597" s="47"/>
      <c r="L597" s="47"/>
      <c r="M597" s="47">
        <f>SUM(M590:M596)</f>
        <v>1793241.0430799997</v>
      </c>
      <c r="N597" s="47"/>
      <c r="O597" s="47"/>
      <c r="P597" s="39"/>
    </row>
    <row r="598" spans="1:16" ht="12.75">
      <c r="A598" s="48"/>
      <c r="B598" s="49"/>
      <c r="C598" s="49"/>
      <c r="D598" s="49"/>
      <c r="E598" s="49"/>
      <c r="F598" s="49"/>
      <c r="G598" s="49"/>
      <c r="H598" s="49"/>
      <c r="I598" s="49"/>
      <c r="J598" s="49"/>
      <c r="K598" s="49"/>
      <c r="L598" s="49"/>
      <c r="M598" s="49"/>
      <c r="N598" s="39"/>
      <c r="O598" s="39"/>
      <c r="P598" s="39"/>
    </row>
    <row r="599" spans="1:16" ht="12.75">
      <c r="A599" s="38" t="s">
        <v>42</v>
      </c>
      <c r="B599" s="38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50"/>
      <c r="N599" s="39"/>
      <c r="O599" s="39"/>
      <c r="P599" s="39"/>
    </row>
    <row r="601" spans="1:13" ht="12.75">
      <c r="A601" s="51" t="s">
        <v>101</v>
      </c>
      <c r="B601" s="51"/>
      <c r="C601" s="51"/>
      <c r="D601" s="51"/>
      <c r="E601" s="51"/>
      <c r="F601" s="51"/>
      <c r="G601" s="51"/>
      <c r="H601" s="51"/>
      <c r="I601" s="51"/>
      <c r="J601" s="51"/>
      <c r="K601" s="51"/>
      <c r="L601" s="51"/>
      <c r="M601" s="51"/>
    </row>
    <row r="602" spans="7:11" ht="12.75">
      <c r="G602" s="51" t="s">
        <v>102</v>
      </c>
      <c r="H602" s="51"/>
      <c r="I602" s="51"/>
      <c r="J602" s="51"/>
      <c r="K602" s="51"/>
    </row>
    <row r="604" spans="1:16" ht="12.75" customHeight="1">
      <c r="A604" s="37" t="s">
        <v>168</v>
      </c>
      <c r="B604" s="37"/>
      <c r="C604" s="37"/>
      <c r="D604" s="37"/>
      <c r="E604" s="37"/>
      <c r="F604" s="37"/>
      <c r="G604" s="37"/>
      <c r="H604" s="37"/>
      <c r="I604" s="37"/>
      <c r="J604" s="37"/>
      <c r="K604" s="37"/>
      <c r="L604" s="37"/>
      <c r="M604" s="38"/>
      <c r="N604" s="39"/>
      <c r="O604" s="39"/>
      <c r="P604" s="39"/>
    </row>
    <row r="605" spans="1:16" ht="12.75">
      <c r="A605" s="37"/>
      <c r="B605" s="37"/>
      <c r="C605" s="37"/>
      <c r="D605" s="37"/>
      <c r="E605" s="37"/>
      <c r="F605" s="37"/>
      <c r="G605" s="37"/>
      <c r="H605" s="37"/>
      <c r="I605" s="37"/>
      <c r="J605" s="37"/>
      <c r="K605" s="37"/>
      <c r="L605" s="37"/>
      <c r="M605" s="38"/>
      <c r="N605" s="39"/>
      <c r="O605" s="39"/>
      <c r="P605" s="39"/>
    </row>
    <row r="606" spans="1:16" ht="124.5" customHeight="1">
      <c r="A606" s="40" t="s">
        <v>1</v>
      </c>
      <c r="B606" s="40" t="s">
        <v>2</v>
      </c>
      <c r="C606" s="40" t="s">
        <v>86</v>
      </c>
      <c r="D606" s="40"/>
      <c r="E606" s="40" t="s">
        <v>87</v>
      </c>
      <c r="F606" s="40"/>
      <c r="G606" s="40" t="s">
        <v>88</v>
      </c>
      <c r="H606" s="41" t="s">
        <v>89</v>
      </c>
      <c r="I606" s="41" t="s">
        <v>90</v>
      </c>
      <c r="J606" s="40" t="s">
        <v>91</v>
      </c>
      <c r="K606" s="40"/>
      <c r="L606" s="40"/>
      <c r="M606" s="40"/>
      <c r="N606" s="40"/>
      <c r="O606" s="40"/>
      <c r="P606" s="39"/>
    </row>
    <row r="607" spans="1:16" ht="25.5" customHeight="1">
      <c r="A607" s="40" t="s">
        <v>169</v>
      </c>
      <c r="B607" s="42">
        <v>4868.3</v>
      </c>
      <c r="C607" s="42"/>
      <c r="D607" s="42"/>
      <c r="E607" s="42">
        <v>1498264.46</v>
      </c>
      <c r="F607" s="42"/>
      <c r="G607" s="42">
        <v>1396105.11</v>
      </c>
      <c r="H607" s="42">
        <f>G607-M614</f>
        <v>-397135.93307999964</v>
      </c>
      <c r="I607" s="42">
        <f>G607/E607*100</f>
        <v>93.18148746583765</v>
      </c>
      <c r="J607" s="43" t="s">
        <v>93</v>
      </c>
      <c r="K607" s="43"/>
      <c r="L607" s="43"/>
      <c r="M607" s="42">
        <v>213522.2</v>
      </c>
      <c r="N607" s="42"/>
      <c r="O607" s="42"/>
      <c r="P607" s="39"/>
    </row>
    <row r="608" spans="1:16" ht="12.75" customHeight="1">
      <c r="A608" s="44"/>
      <c r="B608" s="42"/>
      <c r="C608" s="42"/>
      <c r="D608" s="42"/>
      <c r="E608" s="42"/>
      <c r="F608" s="42"/>
      <c r="G608" s="42"/>
      <c r="H608" s="42"/>
      <c r="I608" s="42"/>
      <c r="J608" s="43" t="s">
        <v>94</v>
      </c>
      <c r="K608" s="43"/>
      <c r="L608" s="43"/>
      <c r="M608" s="42">
        <v>74192.9</v>
      </c>
      <c r="N608" s="42"/>
      <c r="O608" s="42"/>
      <c r="P608" s="39"/>
    </row>
    <row r="609" spans="1:16" ht="24" customHeight="1">
      <c r="A609" s="40"/>
      <c r="B609" s="42"/>
      <c r="C609" s="42"/>
      <c r="D609" s="42"/>
      <c r="E609" s="42"/>
      <c r="F609" s="42"/>
      <c r="G609" s="42"/>
      <c r="H609" s="42"/>
      <c r="I609" s="42"/>
      <c r="J609" s="43" t="s">
        <v>95</v>
      </c>
      <c r="K609" s="43"/>
      <c r="L609" s="43"/>
      <c r="M609" s="42">
        <v>291508.7</v>
      </c>
      <c r="N609" s="42"/>
      <c r="O609" s="42"/>
      <c r="P609" s="39"/>
    </row>
    <row r="610" spans="1:16" ht="68.25" customHeight="1">
      <c r="A610" s="40"/>
      <c r="B610" s="42"/>
      <c r="C610" s="42"/>
      <c r="D610" s="42"/>
      <c r="E610" s="42"/>
      <c r="F610" s="42"/>
      <c r="G610" s="42"/>
      <c r="H610" s="42"/>
      <c r="I610" s="42"/>
      <c r="J610" s="43" t="s">
        <v>96</v>
      </c>
      <c r="K610" s="43"/>
      <c r="L610" s="43"/>
      <c r="M610" s="42">
        <v>951965.2</v>
      </c>
      <c r="N610" s="42"/>
      <c r="O610" s="42"/>
      <c r="P610" s="39"/>
    </row>
    <row r="611" spans="1:16" ht="28.5" customHeight="1">
      <c r="A611" s="40"/>
      <c r="B611" s="42"/>
      <c r="C611" s="42"/>
      <c r="D611" s="42"/>
      <c r="E611" s="42"/>
      <c r="F611" s="42"/>
      <c r="G611" s="42"/>
      <c r="H611" s="42"/>
      <c r="I611" s="42"/>
      <c r="J611" s="43" t="s">
        <v>97</v>
      </c>
      <c r="K611" s="43"/>
      <c r="L611" s="43"/>
      <c r="M611" s="42">
        <v>80612.9</v>
      </c>
      <c r="N611" s="42"/>
      <c r="O611" s="42"/>
      <c r="P611" s="39"/>
    </row>
    <row r="612" spans="1:16" ht="12.75" customHeight="1">
      <c r="A612" s="40"/>
      <c r="B612" s="42"/>
      <c r="C612" s="42"/>
      <c r="D612" s="42"/>
      <c r="E612" s="42"/>
      <c r="F612" s="42"/>
      <c r="G612" s="42"/>
      <c r="H612" s="42"/>
      <c r="I612" s="42"/>
      <c r="J612" s="45" t="s">
        <v>98</v>
      </c>
      <c r="K612" s="45"/>
      <c r="L612" s="45"/>
      <c r="M612" s="42">
        <f>G607*0.028</f>
        <v>39090.943080000005</v>
      </c>
      <c r="N612" s="42"/>
      <c r="O612" s="42"/>
      <c r="P612" s="39"/>
    </row>
    <row r="613" spans="1:16" ht="12.75" customHeight="1">
      <c r="A613" s="40"/>
      <c r="B613" s="42"/>
      <c r="C613" s="42"/>
      <c r="D613" s="42"/>
      <c r="E613" s="42"/>
      <c r="F613" s="42"/>
      <c r="G613" s="42"/>
      <c r="H613" s="42"/>
      <c r="I613" s="42"/>
      <c r="J613" s="45" t="s">
        <v>99</v>
      </c>
      <c r="K613" s="45"/>
      <c r="L613" s="45"/>
      <c r="M613" s="42">
        <v>142348.2</v>
      </c>
      <c r="N613" s="42"/>
      <c r="O613" s="42"/>
      <c r="P613" s="39"/>
    </row>
    <row r="614" spans="1:16" ht="12.75" customHeight="1">
      <c r="A614" s="46" t="s">
        <v>39</v>
      </c>
      <c r="B614" s="47"/>
      <c r="C614" s="47"/>
      <c r="D614" s="47"/>
      <c r="E614" s="47">
        <f>E607</f>
        <v>1498264.46</v>
      </c>
      <c r="F614" s="47"/>
      <c r="G614" s="47">
        <f>G607</f>
        <v>1396105.11</v>
      </c>
      <c r="H614" s="47">
        <f>H607</f>
        <v>-397135.93307999964</v>
      </c>
      <c r="I614" s="47"/>
      <c r="J614" s="47" t="s">
        <v>100</v>
      </c>
      <c r="K614" s="47"/>
      <c r="L614" s="47"/>
      <c r="M614" s="47">
        <f>SUM(M607:M613)</f>
        <v>1793241.0430799997</v>
      </c>
      <c r="N614" s="47"/>
      <c r="O614" s="47"/>
      <c r="P614" s="39"/>
    </row>
    <row r="615" spans="1:16" ht="12.75">
      <c r="A615" s="48"/>
      <c r="B615" s="49"/>
      <c r="C615" s="49"/>
      <c r="D615" s="49"/>
      <c r="E615" s="49"/>
      <c r="F615" s="49"/>
      <c r="G615" s="49"/>
      <c r="H615" s="49"/>
      <c r="I615" s="49"/>
      <c r="J615" s="49"/>
      <c r="K615" s="49"/>
      <c r="L615" s="49"/>
      <c r="M615" s="49"/>
      <c r="N615" s="39"/>
      <c r="O615" s="39"/>
      <c r="P615" s="39"/>
    </row>
    <row r="616" spans="1:16" ht="12.75">
      <c r="A616" s="38" t="s">
        <v>42</v>
      </c>
      <c r="B616" s="38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50"/>
      <c r="N616" s="39"/>
      <c r="O616" s="39"/>
      <c r="P616" s="39"/>
    </row>
    <row r="618" spans="1:13" ht="12.75">
      <c r="A618" s="51" t="s">
        <v>101</v>
      </c>
      <c r="B618" s="51"/>
      <c r="C618" s="51"/>
      <c r="D618" s="51"/>
      <c r="E618" s="51"/>
      <c r="F618" s="51"/>
      <c r="G618" s="51"/>
      <c r="H618" s="51"/>
      <c r="I618" s="51"/>
      <c r="J618" s="51"/>
      <c r="K618" s="51"/>
      <c r="L618" s="51"/>
      <c r="M618" s="51"/>
    </row>
    <row r="619" spans="7:11" ht="12.75">
      <c r="G619" s="51" t="s">
        <v>102</v>
      </c>
      <c r="H619" s="51"/>
      <c r="I619" s="51"/>
      <c r="J619" s="51"/>
      <c r="K619" s="51"/>
    </row>
    <row r="621" spans="1:16" ht="12.75" customHeight="1">
      <c r="A621" s="37" t="s">
        <v>170</v>
      </c>
      <c r="B621" s="37"/>
      <c r="C621" s="37"/>
      <c r="D621" s="37"/>
      <c r="E621" s="37"/>
      <c r="F621" s="37"/>
      <c r="G621" s="37"/>
      <c r="H621" s="37"/>
      <c r="I621" s="37"/>
      <c r="J621" s="37"/>
      <c r="K621" s="37"/>
      <c r="L621" s="37"/>
      <c r="M621" s="38"/>
      <c r="N621" s="39"/>
      <c r="O621" s="39"/>
      <c r="P621" s="39"/>
    </row>
    <row r="622" spans="1:16" ht="12.75">
      <c r="A622" s="37"/>
      <c r="B622" s="37"/>
      <c r="C622" s="37"/>
      <c r="D622" s="37"/>
      <c r="E622" s="37"/>
      <c r="F622" s="37"/>
      <c r="G622" s="37"/>
      <c r="H622" s="37"/>
      <c r="I622" s="37"/>
      <c r="J622" s="37"/>
      <c r="K622" s="37"/>
      <c r="L622" s="37"/>
      <c r="M622" s="38"/>
      <c r="N622" s="39"/>
      <c r="O622" s="39"/>
      <c r="P622" s="39"/>
    </row>
    <row r="623" spans="1:16" ht="114.75" customHeight="1">
      <c r="A623" s="40" t="s">
        <v>1</v>
      </c>
      <c r="B623" s="40" t="s">
        <v>2</v>
      </c>
      <c r="C623" s="40" t="s">
        <v>86</v>
      </c>
      <c r="D623" s="40"/>
      <c r="E623" s="40" t="s">
        <v>87</v>
      </c>
      <c r="F623" s="40"/>
      <c r="G623" s="40" t="s">
        <v>88</v>
      </c>
      <c r="H623" s="41" t="s">
        <v>89</v>
      </c>
      <c r="I623" s="41" t="s">
        <v>90</v>
      </c>
      <c r="J623" s="40" t="s">
        <v>91</v>
      </c>
      <c r="K623" s="40"/>
      <c r="L623" s="40"/>
      <c r="M623" s="40"/>
      <c r="N623" s="40"/>
      <c r="O623" s="40"/>
      <c r="P623" s="39"/>
    </row>
    <row r="624" spans="1:16" ht="54.75" customHeight="1">
      <c r="A624" s="40" t="s">
        <v>171</v>
      </c>
      <c r="B624" s="42">
        <v>6245.2</v>
      </c>
      <c r="C624" s="42"/>
      <c r="D624" s="42"/>
      <c r="E624" s="42">
        <v>2167877.85</v>
      </c>
      <c r="F624" s="42"/>
      <c r="G624" s="42">
        <v>2040246.67</v>
      </c>
      <c r="H624" s="42">
        <f>G624-M631</f>
        <v>-114706.83675999986</v>
      </c>
      <c r="I624" s="42">
        <f>G624/E624*100</f>
        <v>94.11262124385836</v>
      </c>
      <c r="J624" s="43" t="s">
        <v>93</v>
      </c>
      <c r="K624" s="43"/>
      <c r="L624" s="43"/>
      <c r="M624" s="42">
        <v>297435.6</v>
      </c>
      <c r="N624" s="42"/>
      <c r="O624" s="42"/>
      <c r="P624" s="39"/>
    </row>
    <row r="625" spans="1:16" ht="12.75" customHeight="1">
      <c r="A625" s="44"/>
      <c r="B625" s="42"/>
      <c r="C625" s="42"/>
      <c r="D625" s="42"/>
      <c r="E625" s="42"/>
      <c r="F625" s="42"/>
      <c r="G625" s="42"/>
      <c r="H625" s="42"/>
      <c r="I625" s="42"/>
      <c r="J625" s="43" t="s">
        <v>94</v>
      </c>
      <c r="K625" s="43"/>
      <c r="L625" s="43"/>
      <c r="M625" s="42">
        <v>95176.8</v>
      </c>
      <c r="N625" s="42"/>
      <c r="O625" s="42"/>
      <c r="P625" s="39"/>
    </row>
    <row r="626" spans="1:16" ht="25.5" customHeight="1">
      <c r="A626" s="40"/>
      <c r="B626" s="42"/>
      <c r="C626" s="42"/>
      <c r="D626" s="42"/>
      <c r="E626" s="42"/>
      <c r="F626" s="42"/>
      <c r="G626" s="42"/>
      <c r="H626" s="42"/>
      <c r="I626" s="42"/>
      <c r="J626" s="43" t="s">
        <v>95</v>
      </c>
      <c r="K626" s="43"/>
      <c r="L626" s="43"/>
      <c r="M626" s="42">
        <v>224751</v>
      </c>
      <c r="N626" s="42"/>
      <c r="O626" s="42"/>
      <c r="P626" s="39"/>
    </row>
    <row r="627" spans="1:16" ht="70.5" customHeight="1">
      <c r="A627" s="40"/>
      <c r="B627" s="42"/>
      <c r="C627" s="42"/>
      <c r="D627" s="42"/>
      <c r="E627" s="42"/>
      <c r="F627" s="42"/>
      <c r="G627" s="42"/>
      <c r="H627" s="42"/>
      <c r="I627" s="42"/>
      <c r="J627" s="43" t="s">
        <v>96</v>
      </c>
      <c r="K627" s="43"/>
      <c r="L627" s="43"/>
      <c r="M627" s="42">
        <v>1089838.9</v>
      </c>
      <c r="N627" s="42"/>
      <c r="O627" s="42"/>
      <c r="P627" s="39"/>
    </row>
    <row r="628" spans="1:16" ht="30" customHeight="1">
      <c r="A628" s="40"/>
      <c r="B628" s="42"/>
      <c r="C628" s="42"/>
      <c r="D628" s="42"/>
      <c r="E628" s="42"/>
      <c r="F628" s="42"/>
      <c r="G628" s="42"/>
      <c r="H628" s="42"/>
      <c r="I628" s="42"/>
      <c r="J628" s="43" t="s">
        <v>97</v>
      </c>
      <c r="K628" s="43"/>
      <c r="L628" s="43"/>
      <c r="M628" s="42">
        <v>192333.9</v>
      </c>
      <c r="N628" s="42"/>
      <c r="O628" s="42"/>
      <c r="P628" s="39"/>
    </row>
    <row r="629" spans="1:16" ht="12.75" customHeight="1">
      <c r="A629" s="40"/>
      <c r="B629" s="42"/>
      <c r="C629" s="42"/>
      <c r="D629" s="42"/>
      <c r="E629" s="42"/>
      <c r="F629" s="42"/>
      <c r="G629" s="42"/>
      <c r="H629" s="42"/>
      <c r="I629" s="42"/>
      <c r="J629" s="45" t="s">
        <v>98</v>
      </c>
      <c r="K629" s="45"/>
      <c r="L629" s="45"/>
      <c r="M629" s="42">
        <f>G624*0.028</f>
        <v>57126.90676</v>
      </c>
      <c r="N629" s="42"/>
      <c r="O629" s="42"/>
      <c r="P629" s="39"/>
    </row>
    <row r="630" spans="1:16" ht="12.75" customHeight="1">
      <c r="A630" s="40"/>
      <c r="B630" s="42"/>
      <c r="C630" s="42"/>
      <c r="D630" s="42"/>
      <c r="E630" s="42"/>
      <c r="F630" s="42"/>
      <c r="G630" s="42"/>
      <c r="H630" s="42"/>
      <c r="I630" s="42"/>
      <c r="J630" s="45" t="s">
        <v>99</v>
      </c>
      <c r="K630" s="45"/>
      <c r="L630" s="45"/>
      <c r="M630" s="42">
        <v>198290.4</v>
      </c>
      <c r="N630" s="42"/>
      <c r="O630" s="42"/>
      <c r="P630" s="39"/>
    </row>
    <row r="631" spans="1:16" ht="12.75" customHeight="1">
      <c r="A631" s="46" t="s">
        <v>39</v>
      </c>
      <c r="B631" s="47"/>
      <c r="C631" s="47"/>
      <c r="D631" s="47"/>
      <c r="E631" s="47">
        <f>E624</f>
        <v>2167877.85</v>
      </c>
      <c r="F631" s="47"/>
      <c r="G631" s="47">
        <f>G624</f>
        <v>2040246.67</v>
      </c>
      <c r="H631" s="47">
        <f>H624</f>
        <v>-114706.83675999986</v>
      </c>
      <c r="I631" s="47"/>
      <c r="J631" s="47" t="s">
        <v>100</v>
      </c>
      <c r="K631" s="47"/>
      <c r="L631" s="47"/>
      <c r="M631" s="47">
        <f>SUM(M624:M630)</f>
        <v>2154953.50676</v>
      </c>
      <c r="N631" s="47"/>
      <c r="O631" s="47"/>
      <c r="P631" s="39"/>
    </row>
    <row r="632" spans="1:16" ht="12.75">
      <c r="A632" s="48"/>
      <c r="B632" s="49"/>
      <c r="C632" s="49"/>
      <c r="D632" s="49"/>
      <c r="E632" s="49"/>
      <c r="F632" s="49"/>
      <c r="G632" s="49"/>
      <c r="H632" s="49"/>
      <c r="I632" s="49"/>
      <c r="J632" s="49"/>
      <c r="K632" s="49"/>
      <c r="L632" s="49"/>
      <c r="M632" s="49"/>
      <c r="N632" s="39"/>
      <c r="O632" s="39"/>
      <c r="P632" s="39"/>
    </row>
    <row r="633" spans="1:16" ht="12.75">
      <c r="A633" s="38" t="s">
        <v>42</v>
      </c>
      <c r="B633" s="38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50"/>
      <c r="N633" s="39"/>
      <c r="O633" s="39"/>
      <c r="P633" s="39"/>
    </row>
    <row r="635" spans="1:13" ht="12.75">
      <c r="A635" s="51" t="s">
        <v>101</v>
      </c>
      <c r="B635" s="51"/>
      <c r="C635" s="51"/>
      <c r="D635" s="51"/>
      <c r="E635" s="51"/>
      <c r="F635" s="51"/>
      <c r="G635" s="51"/>
      <c r="H635" s="51"/>
      <c r="I635" s="51"/>
      <c r="J635" s="51"/>
      <c r="K635" s="51"/>
      <c r="L635" s="51"/>
      <c r="M635" s="51"/>
    </row>
    <row r="636" spans="7:11" ht="12.75">
      <c r="G636" s="51" t="s">
        <v>102</v>
      </c>
      <c r="H636" s="51"/>
      <c r="I636" s="51"/>
      <c r="J636" s="51"/>
      <c r="K636" s="51"/>
    </row>
    <row r="638" spans="1:16" ht="12.75" customHeight="1">
      <c r="A638" s="37" t="s">
        <v>172</v>
      </c>
      <c r="B638" s="37"/>
      <c r="C638" s="37"/>
      <c r="D638" s="37"/>
      <c r="E638" s="37"/>
      <c r="F638" s="37"/>
      <c r="G638" s="37"/>
      <c r="H638" s="37"/>
      <c r="I638" s="37"/>
      <c r="J638" s="37"/>
      <c r="K638" s="37"/>
      <c r="L638" s="37"/>
      <c r="M638" s="38"/>
      <c r="N638" s="39"/>
      <c r="O638" s="39"/>
      <c r="P638" s="39"/>
    </row>
    <row r="639" spans="1:16" ht="12.75">
      <c r="A639" s="37"/>
      <c r="B639" s="37"/>
      <c r="C639" s="37"/>
      <c r="D639" s="37"/>
      <c r="E639" s="37"/>
      <c r="F639" s="37"/>
      <c r="G639" s="37"/>
      <c r="H639" s="37"/>
      <c r="I639" s="37"/>
      <c r="J639" s="37"/>
      <c r="K639" s="37"/>
      <c r="L639" s="37"/>
      <c r="M639" s="38"/>
      <c r="N639" s="39"/>
      <c r="O639" s="39"/>
      <c r="P639" s="39"/>
    </row>
    <row r="640" spans="1:16" ht="110.25" customHeight="1">
      <c r="A640" s="40" t="s">
        <v>1</v>
      </c>
      <c r="B640" s="40" t="s">
        <v>2</v>
      </c>
      <c r="C640" s="40" t="s">
        <v>86</v>
      </c>
      <c r="D640" s="40"/>
      <c r="E640" s="40" t="s">
        <v>87</v>
      </c>
      <c r="F640" s="40"/>
      <c r="G640" s="40" t="s">
        <v>88</v>
      </c>
      <c r="H640" s="41" t="s">
        <v>89</v>
      </c>
      <c r="I640" s="41" t="s">
        <v>90</v>
      </c>
      <c r="J640" s="40" t="s">
        <v>91</v>
      </c>
      <c r="K640" s="40"/>
      <c r="L640" s="40"/>
      <c r="M640" s="40"/>
      <c r="N640" s="40"/>
      <c r="O640" s="40"/>
      <c r="P640" s="39"/>
    </row>
    <row r="641" spans="1:16" ht="31.5" customHeight="1">
      <c r="A641" s="40" t="s">
        <v>173</v>
      </c>
      <c r="B641" s="42">
        <v>740.1</v>
      </c>
      <c r="C641" s="42"/>
      <c r="D641" s="42"/>
      <c r="E641" s="42">
        <v>177029.73</v>
      </c>
      <c r="F641" s="42"/>
      <c r="G641" s="42">
        <v>176075.16</v>
      </c>
      <c r="H641" s="42">
        <f>G641-M648</f>
        <v>-33117.34448</v>
      </c>
      <c r="I641" s="42">
        <f>G641/E641*100</f>
        <v>99.4607854850143</v>
      </c>
      <c r="J641" s="43" t="s">
        <v>93</v>
      </c>
      <c r="K641" s="43"/>
      <c r="L641" s="43"/>
      <c r="M641" s="42">
        <v>23337.6</v>
      </c>
      <c r="N641" s="42"/>
      <c r="O641" s="42"/>
      <c r="P641" s="39"/>
    </row>
    <row r="642" spans="1:16" ht="12.75" customHeight="1">
      <c r="A642" s="44"/>
      <c r="B642" s="42"/>
      <c r="C642" s="42"/>
      <c r="D642" s="42"/>
      <c r="E642" s="42"/>
      <c r="F642" s="42"/>
      <c r="G642" s="42"/>
      <c r="H642" s="42"/>
      <c r="I642" s="42"/>
      <c r="J642" s="43" t="s">
        <v>94</v>
      </c>
      <c r="K642" s="43"/>
      <c r="L642" s="43"/>
      <c r="M642" s="42">
        <v>11279.1</v>
      </c>
      <c r="N642" s="42"/>
      <c r="O642" s="42"/>
      <c r="P642" s="39"/>
    </row>
    <row r="643" spans="1:16" ht="27" customHeight="1">
      <c r="A643" s="40"/>
      <c r="B643" s="42"/>
      <c r="C643" s="42"/>
      <c r="D643" s="42"/>
      <c r="E643" s="42"/>
      <c r="F643" s="42"/>
      <c r="G643" s="42"/>
      <c r="H643" s="42"/>
      <c r="I643" s="42"/>
      <c r="J643" s="43" t="s">
        <v>95</v>
      </c>
      <c r="K643" s="43"/>
      <c r="L643" s="43"/>
      <c r="M643" s="42">
        <v>44505.2</v>
      </c>
      <c r="N643" s="42"/>
      <c r="O643" s="42"/>
      <c r="P643" s="39"/>
    </row>
    <row r="644" spans="1:16" ht="72" customHeight="1">
      <c r="A644" s="40"/>
      <c r="B644" s="42"/>
      <c r="C644" s="42"/>
      <c r="D644" s="42"/>
      <c r="E644" s="42"/>
      <c r="F644" s="42"/>
      <c r="G644" s="42"/>
      <c r="H644" s="42"/>
      <c r="I644" s="42"/>
      <c r="J644" s="43" t="s">
        <v>96</v>
      </c>
      <c r="K644" s="43"/>
      <c r="L644" s="43"/>
      <c r="M644" s="42">
        <v>86804</v>
      </c>
      <c r="N644" s="42"/>
      <c r="O644" s="42"/>
      <c r="P644" s="39"/>
    </row>
    <row r="645" spans="1:16" ht="27" customHeight="1">
      <c r="A645" s="40"/>
      <c r="B645" s="42"/>
      <c r="C645" s="42"/>
      <c r="D645" s="42"/>
      <c r="E645" s="42"/>
      <c r="F645" s="42"/>
      <c r="G645" s="42"/>
      <c r="H645" s="42"/>
      <c r="I645" s="42"/>
      <c r="J645" s="43" t="s">
        <v>97</v>
      </c>
      <c r="K645" s="43"/>
      <c r="L645" s="43"/>
      <c r="M645" s="42">
        <v>22778.1</v>
      </c>
      <c r="N645" s="42"/>
      <c r="O645" s="42"/>
      <c r="P645" s="39"/>
    </row>
    <row r="646" spans="1:16" ht="12.75" customHeight="1">
      <c r="A646" s="40"/>
      <c r="B646" s="42"/>
      <c r="C646" s="42"/>
      <c r="D646" s="42"/>
      <c r="E646" s="42"/>
      <c r="F646" s="42"/>
      <c r="G646" s="42"/>
      <c r="H646" s="42"/>
      <c r="I646" s="42"/>
      <c r="J646" s="45" t="s">
        <v>98</v>
      </c>
      <c r="K646" s="45"/>
      <c r="L646" s="45"/>
      <c r="M646" s="42">
        <f>G641*0.028</f>
        <v>4930.10448</v>
      </c>
      <c r="N646" s="42"/>
      <c r="O646" s="42"/>
      <c r="P646" s="39"/>
    </row>
    <row r="647" spans="1:16" ht="12.75" customHeight="1">
      <c r="A647" s="40"/>
      <c r="B647" s="42"/>
      <c r="C647" s="42"/>
      <c r="D647" s="42"/>
      <c r="E647" s="42"/>
      <c r="F647" s="42"/>
      <c r="G647" s="42"/>
      <c r="H647" s="42"/>
      <c r="I647" s="42"/>
      <c r="J647" s="45" t="s">
        <v>99</v>
      </c>
      <c r="K647" s="45"/>
      <c r="L647" s="45"/>
      <c r="M647" s="42">
        <v>15558.4</v>
      </c>
      <c r="N647" s="42"/>
      <c r="O647" s="42"/>
      <c r="P647" s="39"/>
    </row>
    <row r="648" spans="1:16" ht="12.75" customHeight="1">
      <c r="A648" s="46" t="s">
        <v>39</v>
      </c>
      <c r="B648" s="47"/>
      <c r="C648" s="47"/>
      <c r="D648" s="47"/>
      <c r="E648" s="47">
        <f>E641</f>
        <v>177029.73</v>
      </c>
      <c r="F648" s="47"/>
      <c r="G648" s="47">
        <f>G641</f>
        <v>176075.16</v>
      </c>
      <c r="H648" s="47">
        <f>H641</f>
        <v>-33117.34448</v>
      </c>
      <c r="I648" s="47"/>
      <c r="J648" s="47" t="s">
        <v>100</v>
      </c>
      <c r="K648" s="47"/>
      <c r="L648" s="47"/>
      <c r="M648" s="47">
        <f>SUM(M641:M647)</f>
        <v>209192.50448</v>
      </c>
      <c r="N648" s="47"/>
      <c r="O648" s="47"/>
      <c r="P648" s="39"/>
    </row>
    <row r="649" spans="1:16" ht="12.75">
      <c r="A649" s="48"/>
      <c r="B649" s="49"/>
      <c r="C649" s="49"/>
      <c r="D649" s="49"/>
      <c r="E649" s="49"/>
      <c r="F649" s="49"/>
      <c r="G649" s="49"/>
      <c r="H649" s="49"/>
      <c r="I649" s="49"/>
      <c r="J649" s="49"/>
      <c r="K649" s="49"/>
      <c r="L649" s="49"/>
      <c r="M649" s="49"/>
      <c r="N649" s="39"/>
      <c r="O649" s="39"/>
      <c r="P649" s="39"/>
    </row>
    <row r="650" spans="1:16" ht="12.75">
      <c r="A650" s="38" t="s">
        <v>42</v>
      </c>
      <c r="B650" s="38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50"/>
      <c r="N650" s="39"/>
      <c r="O650" s="39"/>
      <c r="P650" s="39"/>
    </row>
    <row r="652" spans="1:13" ht="12.75">
      <c r="A652" s="51" t="s">
        <v>101</v>
      </c>
      <c r="B652" s="51"/>
      <c r="C652" s="51"/>
      <c r="D652" s="51"/>
      <c r="E652" s="51"/>
      <c r="F652" s="51"/>
      <c r="G652" s="51"/>
      <c r="H652" s="51"/>
      <c r="I652" s="51"/>
      <c r="J652" s="51"/>
      <c r="K652" s="51"/>
      <c r="L652" s="51"/>
      <c r="M652" s="51"/>
    </row>
    <row r="653" spans="7:11" ht="12.75">
      <c r="G653" s="51" t="s">
        <v>102</v>
      </c>
      <c r="H653" s="51"/>
      <c r="I653" s="51"/>
      <c r="J653" s="51"/>
      <c r="K653" s="51"/>
    </row>
    <row r="655" spans="1:16" ht="12.75" customHeight="1">
      <c r="A655" s="37" t="s">
        <v>174</v>
      </c>
      <c r="B655" s="37"/>
      <c r="C655" s="37"/>
      <c r="D655" s="37"/>
      <c r="E655" s="37"/>
      <c r="F655" s="37"/>
      <c r="G655" s="37"/>
      <c r="H655" s="37"/>
      <c r="I655" s="37"/>
      <c r="J655" s="37"/>
      <c r="K655" s="37"/>
      <c r="L655" s="37"/>
      <c r="M655" s="38"/>
      <c r="N655" s="39"/>
      <c r="O655" s="39"/>
      <c r="P655" s="39"/>
    </row>
    <row r="656" spans="1:16" ht="12.75">
      <c r="A656" s="37"/>
      <c r="B656" s="37"/>
      <c r="C656" s="37"/>
      <c r="D656" s="37"/>
      <c r="E656" s="37"/>
      <c r="F656" s="37"/>
      <c r="G656" s="37"/>
      <c r="H656" s="37"/>
      <c r="I656" s="37"/>
      <c r="J656" s="37"/>
      <c r="K656" s="37"/>
      <c r="L656" s="37"/>
      <c r="M656" s="38"/>
      <c r="N656" s="39"/>
      <c r="O656" s="39"/>
      <c r="P656" s="39"/>
    </row>
    <row r="657" spans="1:16" ht="114.75" customHeight="1">
      <c r="A657" s="40" t="s">
        <v>1</v>
      </c>
      <c r="B657" s="40" t="s">
        <v>2</v>
      </c>
      <c r="C657" s="40" t="s">
        <v>86</v>
      </c>
      <c r="D657" s="40"/>
      <c r="E657" s="40" t="s">
        <v>87</v>
      </c>
      <c r="F657" s="40"/>
      <c r="G657" s="40" t="s">
        <v>88</v>
      </c>
      <c r="H657" s="41" t="s">
        <v>89</v>
      </c>
      <c r="I657" s="41" t="s">
        <v>90</v>
      </c>
      <c r="J657" s="40" t="s">
        <v>91</v>
      </c>
      <c r="K657" s="40"/>
      <c r="L657" s="40"/>
      <c r="M657" s="40"/>
      <c r="N657" s="40"/>
      <c r="O657" s="40"/>
      <c r="P657" s="39"/>
    </row>
    <row r="658" spans="1:16" ht="27" customHeight="1">
      <c r="A658" s="40" t="s">
        <v>175</v>
      </c>
      <c r="B658" s="42">
        <v>4162.6</v>
      </c>
      <c r="C658" s="42"/>
      <c r="D658" s="42"/>
      <c r="E658" s="42">
        <v>1295390.98</v>
      </c>
      <c r="F658" s="42"/>
      <c r="G658" s="42">
        <v>966253.05</v>
      </c>
      <c r="H658" s="42">
        <f>G658-M665</f>
        <v>-202501.23540000012</v>
      </c>
      <c r="I658" s="42">
        <f>G658/E658*100</f>
        <v>74.59161480343178</v>
      </c>
      <c r="J658" s="43" t="s">
        <v>93</v>
      </c>
      <c r="K658" s="43"/>
      <c r="L658" s="43"/>
      <c r="M658" s="42">
        <v>182821.4</v>
      </c>
      <c r="N658" s="42"/>
      <c r="O658" s="42"/>
      <c r="P658" s="39"/>
    </row>
    <row r="659" spans="1:16" ht="12.75" customHeight="1">
      <c r="A659" s="44"/>
      <c r="B659" s="42"/>
      <c r="C659" s="42"/>
      <c r="D659" s="42"/>
      <c r="E659" s="42"/>
      <c r="F659" s="42"/>
      <c r="G659" s="42"/>
      <c r="H659" s="42"/>
      <c r="I659" s="42"/>
      <c r="J659" s="43" t="s">
        <v>94</v>
      </c>
      <c r="K659" s="43"/>
      <c r="L659" s="43"/>
      <c r="M659" s="42">
        <v>63438</v>
      </c>
      <c r="N659" s="42"/>
      <c r="O659" s="42"/>
      <c r="P659" s="39"/>
    </row>
    <row r="660" spans="1:16" ht="34.5" customHeight="1">
      <c r="A660" s="40"/>
      <c r="B660" s="42"/>
      <c r="C660" s="42"/>
      <c r="D660" s="42"/>
      <c r="E660" s="42"/>
      <c r="F660" s="42"/>
      <c r="G660" s="42"/>
      <c r="H660" s="42"/>
      <c r="I660" s="42"/>
      <c r="J660" s="43" t="s">
        <v>95</v>
      </c>
      <c r="K660" s="43"/>
      <c r="L660" s="43"/>
      <c r="M660" s="42">
        <v>157993.3</v>
      </c>
      <c r="N660" s="42"/>
      <c r="O660" s="42"/>
      <c r="P660" s="39"/>
    </row>
    <row r="661" spans="1:16" ht="60" customHeight="1">
      <c r="A661" s="40"/>
      <c r="B661" s="42"/>
      <c r="C661" s="42"/>
      <c r="D661" s="42"/>
      <c r="E661" s="42"/>
      <c r="F661" s="42"/>
      <c r="G661" s="42"/>
      <c r="H661" s="42"/>
      <c r="I661" s="42"/>
      <c r="J661" s="43" t="s">
        <v>96</v>
      </c>
      <c r="K661" s="43"/>
      <c r="L661" s="43"/>
      <c r="M661" s="42">
        <v>533219.3</v>
      </c>
      <c r="N661" s="42"/>
      <c r="O661" s="42"/>
      <c r="P661" s="39"/>
    </row>
    <row r="662" spans="1:16" ht="28.5" customHeight="1">
      <c r="A662" s="40"/>
      <c r="B662" s="42"/>
      <c r="C662" s="42"/>
      <c r="D662" s="42"/>
      <c r="E662" s="42"/>
      <c r="F662" s="42"/>
      <c r="G662" s="42"/>
      <c r="H662" s="42"/>
      <c r="I662" s="42"/>
      <c r="J662" s="43" t="s">
        <v>97</v>
      </c>
      <c r="K662" s="43"/>
      <c r="L662" s="43"/>
      <c r="M662" s="42">
        <v>82346.3</v>
      </c>
      <c r="N662" s="42"/>
      <c r="O662" s="42"/>
      <c r="P662" s="39"/>
    </row>
    <row r="663" spans="1:16" ht="12.75" customHeight="1">
      <c r="A663" s="40"/>
      <c r="B663" s="42"/>
      <c r="C663" s="42"/>
      <c r="D663" s="42"/>
      <c r="E663" s="42"/>
      <c r="F663" s="42"/>
      <c r="G663" s="42"/>
      <c r="H663" s="42"/>
      <c r="I663" s="42"/>
      <c r="J663" s="45" t="s">
        <v>98</v>
      </c>
      <c r="K663" s="45"/>
      <c r="L663" s="45"/>
      <c r="M663" s="42">
        <f>G658*0.028</f>
        <v>27055.085400000004</v>
      </c>
      <c r="N663" s="42"/>
      <c r="O663" s="42"/>
      <c r="P663" s="39"/>
    </row>
    <row r="664" spans="1:16" ht="12.75" customHeight="1">
      <c r="A664" s="40"/>
      <c r="B664" s="42"/>
      <c r="C664" s="42"/>
      <c r="D664" s="42"/>
      <c r="E664" s="42"/>
      <c r="F664" s="42"/>
      <c r="G664" s="42"/>
      <c r="H664" s="42"/>
      <c r="I664" s="42"/>
      <c r="J664" s="45" t="s">
        <v>99</v>
      </c>
      <c r="K664" s="45"/>
      <c r="L664" s="45"/>
      <c r="M664" s="42">
        <v>121880.9</v>
      </c>
      <c r="N664" s="42"/>
      <c r="O664" s="42"/>
      <c r="P664" s="39"/>
    </row>
    <row r="665" spans="1:16" ht="12.75" customHeight="1">
      <c r="A665" s="46" t="s">
        <v>39</v>
      </c>
      <c r="B665" s="47"/>
      <c r="C665" s="47"/>
      <c r="D665" s="47"/>
      <c r="E665" s="47">
        <f>E658</f>
        <v>1295390.98</v>
      </c>
      <c r="F665" s="47"/>
      <c r="G665" s="47">
        <f>G658</f>
        <v>966253.05</v>
      </c>
      <c r="H665" s="47">
        <f>H658</f>
        <v>-202501.23540000012</v>
      </c>
      <c r="I665" s="47"/>
      <c r="J665" s="47" t="s">
        <v>100</v>
      </c>
      <c r="K665" s="47"/>
      <c r="L665" s="47"/>
      <c r="M665" s="47">
        <f>SUM(M658:M664)</f>
        <v>1168754.2854000002</v>
      </c>
      <c r="N665" s="47"/>
      <c r="O665" s="47"/>
      <c r="P665" s="39"/>
    </row>
    <row r="666" spans="1:16" ht="12.75">
      <c r="A666" s="48"/>
      <c r="B666" s="49"/>
      <c r="C666" s="49"/>
      <c r="D666" s="49"/>
      <c r="E666" s="49"/>
      <c r="F666" s="49"/>
      <c r="G666" s="49"/>
      <c r="H666" s="49"/>
      <c r="I666" s="49"/>
      <c r="J666" s="49"/>
      <c r="K666" s="49"/>
      <c r="L666" s="49"/>
      <c r="M666" s="49"/>
      <c r="N666" s="39"/>
      <c r="O666" s="39"/>
      <c r="P666" s="39"/>
    </row>
    <row r="667" spans="1:16" ht="12.75">
      <c r="A667" s="38" t="s">
        <v>42</v>
      </c>
      <c r="B667" s="38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50"/>
      <c r="N667" s="39"/>
      <c r="O667" s="39"/>
      <c r="P667" s="39"/>
    </row>
    <row r="669" spans="1:13" ht="12.75">
      <c r="A669" s="51" t="s">
        <v>101</v>
      </c>
      <c r="B669" s="51"/>
      <c r="C669" s="51"/>
      <c r="D669" s="51"/>
      <c r="E669" s="51"/>
      <c r="F669" s="51"/>
      <c r="G669" s="51"/>
      <c r="H669" s="51"/>
      <c r="I669" s="51"/>
      <c r="J669" s="51"/>
      <c r="K669" s="51"/>
      <c r="L669" s="51"/>
      <c r="M669" s="51"/>
    </row>
    <row r="670" spans="7:11" ht="12.75">
      <c r="G670" s="51" t="s">
        <v>102</v>
      </c>
      <c r="H670" s="51"/>
      <c r="I670" s="51"/>
      <c r="J670" s="51"/>
      <c r="K670" s="51"/>
    </row>
    <row r="672" spans="1:16" ht="12.75" customHeight="1">
      <c r="A672" s="37" t="s">
        <v>176</v>
      </c>
      <c r="B672" s="37"/>
      <c r="C672" s="37"/>
      <c r="D672" s="37"/>
      <c r="E672" s="37"/>
      <c r="F672" s="37"/>
      <c r="G672" s="37"/>
      <c r="H672" s="37"/>
      <c r="I672" s="37"/>
      <c r="J672" s="37"/>
      <c r="K672" s="37"/>
      <c r="L672" s="37"/>
      <c r="M672" s="38"/>
      <c r="N672" s="39"/>
      <c r="O672" s="39"/>
      <c r="P672" s="39"/>
    </row>
    <row r="673" spans="1:16" ht="12.75">
      <c r="A673" s="37"/>
      <c r="B673" s="37"/>
      <c r="C673" s="37"/>
      <c r="D673" s="37"/>
      <c r="E673" s="37"/>
      <c r="F673" s="37"/>
      <c r="G673" s="37"/>
      <c r="H673" s="37"/>
      <c r="I673" s="37"/>
      <c r="J673" s="37"/>
      <c r="K673" s="37"/>
      <c r="L673" s="37"/>
      <c r="M673" s="38"/>
      <c r="N673" s="39"/>
      <c r="O673" s="39"/>
      <c r="P673" s="39"/>
    </row>
    <row r="674" spans="1:16" ht="118.5" customHeight="1">
      <c r="A674" s="40" t="s">
        <v>1</v>
      </c>
      <c r="B674" s="40" t="s">
        <v>2</v>
      </c>
      <c r="C674" s="40" t="s">
        <v>86</v>
      </c>
      <c r="D674" s="40"/>
      <c r="E674" s="40" t="s">
        <v>87</v>
      </c>
      <c r="F674" s="40"/>
      <c r="G674" s="40" t="s">
        <v>88</v>
      </c>
      <c r="H674" s="41" t="s">
        <v>89</v>
      </c>
      <c r="I674" s="41" t="s">
        <v>90</v>
      </c>
      <c r="J674" s="40" t="s">
        <v>91</v>
      </c>
      <c r="K674" s="40"/>
      <c r="L674" s="40"/>
      <c r="M674" s="40"/>
      <c r="N674" s="40"/>
      <c r="O674" s="40"/>
      <c r="P674" s="39"/>
    </row>
    <row r="675" spans="1:16" ht="44.25" customHeight="1">
      <c r="A675" s="40" t="s">
        <v>177</v>
      </c>
      <c r="B675" s="42">
        <v>3388.6</v>
      </c>
      <c r="C675" s="42"/>
      <c r="D675" s="42"/>
      <c r="E675" s="42">
        <v>624459.34</v>
      </c>
      <c r="F675" s="42"/>
      <c r="G675" s="42">
        <v>581510.04</v>
      </c>
      <c r="H675" s="42">
        <f>G675-M682</f>
        <v>-123923.34112</v>
      </c>
      <c r="I675" s="42">
        <f>G675/E675*100</f>
        <v>93.12216228521781</v>
      </c>
      <c r="J675" s="43" t="s">
        <v>93</v>
      </c>
      <c r="K675" s="43"/>
      <c r="L675" s="43"/>
      <c r="M675" s="42">
        <v>87527.6</v>
      </c>
      <c r="N675" s="42"/>
      <c r="O675" s="42"/>
      <c r="P675" s="39"/>
    </row>
    <row r="676" spans="1:16" ht="12.75" customHeight="1">
      <c r="A676" s="44"/>
      <c r="B676" s="42"/>
      <c r="C676" s="42"/>
      <c r="D676" s="42"/>
      <c r="E676" s="42"/>
      <c r="F676" s="42"/>
      <c r="G676" s="42"/>
      <c r="H676" s="42"/>
      <c r="I676" s="42"/>
      <c r="J676" s="43" t="s">
        <v>94</v>
      </c>
      <c r="K676" s="43"/>
      <c r="L676" s="43"/>
      <c r="M676" s="42">
        <v>51642.3</v>
      </c>
      <c r="N676" s="42"/>
      <c r="O676" s="42"/>
      <c r="P676" s="39"/>
    </row>
    <row r="677" spans="1:16" ht="31.5" customHeight="1">
      <c r="A677" s="40"/>
      <c r="B677" s="42"/>
      <c r="C677" s="42"/>
      <c r="D677" s="42"/>
      <c r="E677" s="42"/>
      <c r="F677" s="42"/>
      <c r="G677" s="42"/>
      <c r="H677" s="42"/>
      <c r="I677" s="42"/>
      <c r="J677" s="43" t="s">
        <v>95</v>
      </c>
      <c r="K677" s="43"/>
      <c r="L677" s="43"/>
      <c r="M677" s="42">
        <v>255904.6</v>
      </c>
      <c r="N677" s="42"/>
      <c r="O677" s="42"/>
      <c r="P677" s="39"/>
    </row>
    <row r="678" spans="1:16" ht="65.25" customHeight="1">
      <c r="A678" s="40"/>
      <c r="B678" s="42"/>
      <c r="C678" s="42"/>
      <c r="D678" s="42"/>
      <c r="E678" s="42"/>
      <c r="F678" s="42"/>
      <c r="G678" s="42"/>
      <c r="H678" s="42"/>
      <c r="I678" s="42"/>
      <c r="J678" s="43" t="s">
        <v>96</v>
      </c>
      <c r="K678" s="43"/>
      <c r="L678" s="43"/>
      <c r="M678" s="42">
        <v>194701.6</v>
      </c>
      <c r="N678" s="42"/>
      <c r="O678" s="42"/>
      <c r="P678" s="39"/>
    </row>
    <row r="679" spans="1:16" ht="27.75" customHeight="1">
      <c r="A679" s="40"/>
      <c r="B679" s="42"/>
      <c r="C679" s="42"/>
      <c r="D679" s="42"/>
      <c r="E679" s="42"/>
      <c r="F679" s="42"/>
      <c r="G679" s="42"/>
      <c r="H679" s="42"/>
      <c r="I679" s="42"/>
      <c r="J679" s="43" t="s">
        <v>97</v>
      </c>
      <c r="K679" s="43"/>
      <c r="L679" s="43"/>
      <c r="M679" s="42">
        <v>41023.2</v>
      </c>
      <c r="N679" s="42"/>
      <c r="O679" s="42"/>
      <c r="P679" s="39"/>
    </row>
    <row r="680" spans="1:16" ht="12.75" customHeight="1">
      <c r="A680" s="40"/>
      <c r="B680" s="42"/>
      <c r="C680" s="42"/>
      <c r="D680" s="42"/>
      <c r="E680" s="42"/>
      <c r="F680" s="42"/>
      <c r="G680" s="42"/>
      <c r="H680" s="42"/>
      <c r="I680" s="42"/>
      <c r="J680" s="45" t="s">
        <v>98</v>
      </c>
      <c r="K680" s="45"/>
      <c r="L680" s="45"/>
      <c r="M680" s="42">
        <f>G675*0.028</f>
        <v>16282.281120000001</v>
      </c>
      <c r="N680" s="42"/>
      <c r="O680" s="42"/>
      <c r="P680" s="39"/>
    </row>
    <row r="681" spans="1:16" ht="12.75" customHeight="1">
      <c r="A681" s="40"/>
      <c r="B681" s="42"/>
      <c r="C681" s="42"/>
      <c r="D681" s="42"/>
      <c r="E681" s="42"/>
      <c r="F681" s="42"/>
      <c r="G681" s="42"/>
      <c r="H681" s="42"/>
      <c r="I681" s="42"/>
      <c r="J681" s="45" t="s">
        <v>99</v>
      </c>
      <c r="K681" s="45"/>
      <c r="L681" s="45"/>
      <c r="M681" s="42">
        <v>58351.8</v>
      </c>
      <c r="N681" s="42"/>
      <c r="O681" s="42"/>
      <c r="P681" s="39"/>
    </row>
    <row r="682" spans="1:16" ht="12.75" customHeight="1">
      <c r="A682" s="46" t="s">
        <v>39</v>
      </c>
      <c r="B682" s="47"/>
      <c r="C682" s="47"/>
      <c r="D682" s="47"/>
      <c r="E682" s="47">
        <f>E675</f>
        <v>624459.34</v>
      </c>
      <c r="F682" s="47"/>
      <c r="G682" s="47">
        <f>G675</f>
        <v>581510.04</v>
      </c>
      <c r="H682" s="47">
        <f>H675</f>
        <v>-123923.34112</v>
      </c>
      <c r="I682" s="47"/>
      <c r="J682" s="47" t="s">
        <v>100</v>
      </c>
      <c r="K682" s="47"/>
      <c r="L682" s="47"/>
      <c r="M682" s="47">
        <f>SUM(M675:M681)</f>
        <v>705433.38112</v>
      </c>
      <c r="N682" s="47"/>
      <c r="O682" s="47"/>
      <c r="P682" s="39"/>
    </row>
    <row r="683" spans="1:16" ht="12.75">
      <c r="A683" s="48"/>
      <c r="B683" s="49"/>
      <c r="C683" s="49"/>
      <c r="D683" s="49"/>
      <c r="E683" s="49"/>
      <c r="F683" s="49"/>
      <c r="G683" s="49"/>
      <c r="H683" s="49"/>
      <c r="I683" s="49"/>
      <c r="J683" s="49"/>
      <c r="K683" s="49"/>
      <c r="L683" s="49"/>
      <c r="M683" s="49"/>
      <c r="N683" s="39"/>
      <c r="O683" s="39"/>
      <c r="P683" s="39"/>
    </row>
    <row r="684" spans="1:16" ht="12.75">
      <c r="A684" s="38" t="s">
        <v>42</v>
      </c>
      <c r="B684" s="38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50"/>
      <c r="N684" s="39"/>
      <c r="O684" s="39"/>
      <c r="P684" s="39"/>
    </row>
    <row r="686" spans="1:13" ht="12.75">
      <c r="A686" s="51" t="s">
        <v>101</v>
      </c>
      <c r="B686" s="51"/>
      <c r="C686" s="51"/>
      <c r="D686" s="51"/>
      <c r="E686" s="51"/>
      <c r="F686" s="51"/>
      <c r="G686" s="51"/>
      <c r="H686" s="51"/>
      <c r="I686" s="51"/>
      <c r="J686" s="51"/>
      <c r="K686" s="51"/>
      <c r="L686" s="51"/>
      <c r="M686" s="51"/>
    </row>
    <row r="687" spans="7:11" ht="12.75">
      <c r="G687" s="51" t="s">
        <v>102</v>
      </c>
      <c r="H687" s="51"/>
      <c r="I687" s="51"/>
      <c r="J687" s="51"/>
      <c r="K687" s="51"/>
    </row>
    <row r="690" spans="1:16" ht="12.75" customHeight="1">
      <c r="A690" s="37" t="s">
        <v>178</v>
      </c>
      <c r="B690" s="37"/>
      <c r="C690" s="37"/>
      <c r="D690" s="37"/>
      <c r="E690" s="37"/>
      <c r="F690" s="37"/>
      <c r="G690" s="37"/>
      <c r="H690" s="37"/>
      <c r="I690" s="37"/>
      <c r="J690" s="37"/>
      <c r="K690" s="37"/>
      <c r="L690" s="37"/>
      <c r="M690" s="38"/>
      <c r="N690" s="39"/>
      <c r="O690" s="39"/>
      <c r="P690" s="39"/>
    </row>
    <row r="691" spans="1:16" ht="12.75">
      <c r="A691" s="37"/>
      <c r="B691" s="37"/>
      <c r="C691" s="37"/>
      <c r="D691" s="37"/>
      <c r="E691" s="37"/>
      <c r="F691" s="37"/>
      <c r="G691" s="37"/>
      <c r="H691" s="37"/>
      <c r="I691" s="37"/>
      <c r="J691" s="37"/>
      <c r="K691" s="37"/>
      <c r="L691" s="37"/>
      <c r="M691" s="38"/>
      <c r="N691" s="39"/>
      <c r="O691" s="39"/>
      <c r="P691" s="39"/>
    </row>
    <row r="692" spans="1:16" ht="132" customHeight="1">
      <c r="A692" s="40" t="s">
        <v>1</v>
      </c>
      <c r="B692" s="40" t="s">
        <v>2</v>
      </c>
      <c r="C692" s="40" t="s">
        <v>86</v>
      </c>
      <c r="D692" s="40"/>
      <c r="E692" s="40" t="s">
        <v>87</v>
      </c>
      <c r="F692" s="40"/>
      <c r="G692" s="40" t="s">
        <v>88</v>
      </c>
      <c r="H692" s="41" t="s">
        <v>89</v>
      </c>
      <c r="I692" s="41" t="s">
        <v>90</v>
      </c>
      <c r="J692" s="40" t="s">
        <v>91</v>
      </c>
      <c r="K692" s="40"/>
      <c r="L692" s="40"/>
      <c r="M692" s="40"/>
      <c r="N692" s="40"/>
      <c r="O692" s="40"/>
      <c r="P692" s="39"/>
    </row>
    <row r="693" spans="1:16" ht="31.5" customHeight="1">
      <c r="A693" s="40" t="s">
        <v>179</v>
      </c>
      <c r="B693" s="42">
        <v>2958.9</v>
      </c>
      <c r="C693" s="42"/>
      <c r="D693" s="42"/>
      <c r="E693" s="42">
        <v>669289.02</v>
      </c>
      <c r="F693" s="42"/>
      <c r="G693" s="42">
        <v>652960.07</v>
      </c>
      <c r="H693" s="42">
        <f>G693-M700</f>
        <v>-61653.51196000003</v>
      </c>
      <c r="I693" s="42">
        <f>G693/E693*100</f>
        <v>97.56025431285276</v>
      </c>
      <c r="J693" s="43" t="s">
        <v>93</v>
      </c>
      <c r="K693" s="43"/>
      <c r="L693" s="43"/>
      <c r="M693" s="42">
        <v>93338.6</v>
      </c>
      <c r="N693" s="42"/>
      <c r="O693" s="42"/>
      <c r="P693" s="39"/>
    </row>
    <row r="694" spans="1:16" ht="12.75" customHeight="1">
      <c r="A694" s="44"/>
      <c r="B694" s="42"/>
      <c r="C694" s="42"/>
      <c r="D694" s="42"/>
      <c r="E694" s="42"/>
      <c r="F694" s="42"/>
      <c r="G694" s="42"/>
      <c r="H694" s="42"/>
      <c r="I694" s="42"/>
      <c r="J694" s="43" t="s">
        <v>94</v>
      </c>
      <c r="K694" s="43"/>
      <c r="L694" s="43"/>
      <c r="M694" s="42">
        <v>45093.6</v>
      </c>
      <c r="N694" s="42"/>
      <c r="O694" s="42"/>
      <c r="P694" s="39"/>
    </row>
    <row r="695" spans="1:16" ht="40.5" customHeight="1">
      <c r="A695" s="40"/>
      <c r="B695" s="42"/>
      <c r="C695" s="42"/>
      <c r="D695" s="42"/>
      <c r="E695" s="42"/>
      <c r="F695" s="42"/>
      <c r="G695" s="42"/>
      <c r="H695" s="42"/>
      <c r="I695" s="42"/>
      <c r="J695" s="43" t="s">
        <v>95</v>
      </c>
      <c r="K695" s="43"/>
      <c r="L695" s="43"/>
      <c r="M695" s="42">
        <v>157993.3</v>
      </c>
      <c r="N695" s="42"/>
      <c r="O695" s="42"/>
      <c r="P695" s="39"/>
    </row>
    <row r="696" spans="1:16" ht="73.5" customHeight="1">
      <c r="A696" s="40"/>
      <c r="B696" s="42"/>
      <c r="C696" s="42"/>
      <c r="D696" s="42"/>
      <c r="E696" s="42"/>
      <c r="F696" s="42"/>
      <c r="G696" s="42"/>
      <c r="H696" s="42"/>
      <c r="I696" s="42"/>
      <c r="J696" s="43" t="s">
        <v>96</v>
      </c>
      <c r="K696" s="43"/>
      <c r="L696" s="43"/>
      <c r="M696" s="42">
        <v>288920</v>
      </c>
      <c r="N696" s="42"/>
      <c r="O696" s="42"/>
      <c r="P696" s="39"/>
    </row>
    <row r="697" spans="1:16" ht="34.5" customHeight="1">
      <c r="A697" s="40"/>
      <c r="B697" s="42"/>
      <c r="C697" s="42"/>
      <c r="D697" s="42"/>
      <c r="E697" s="42"/>
      <c r="F697" s="42"/>
      <c r="G697" s="42"/>
      <c r="H697" s="42"/>
      <c r="I697" s="42"/>
      <c r="J697" s="43" t="s">
        <v>97</v>
      </c>
      <c r="K697" s="43"/>
      <c r="L697" s="43"/>
      <c r="M697" s="42">
        <v>48759.5</v>
      </c>
      <c r="N697" s="42"/>
      <c r="O697" s="42"/>
      <c r="P697" s="39"/>
    </row>
    <row r="698" spans="1:16" ht="12.75" customHeight="1">
      <c r="A698" s="40"/>
      <c r="B698" s="42"/>
      <c r="C698" s="42"/>
      <c r="D698" s="42"/>
      <c r="E698" s="42"/>
      <c r="F698" s="42"/>
      <c r="G698" s="42"/>
      <c r="H698" s="42"/>
      <c r="I698" s="42"/>
      <c r="J698" s="45" t="s">
        <v>98</v>
      </c>
      <c r="K698" s="45"/>
      <c r="L698" s="45"/>
      <c r="M698" s="42">
        <f>G693*0.028</f>
        <v>18282.88196</v>
      </c>
      <c r="N698" s="42"/>
      <c r="O698" s="42"/>
      <c r="P698" s="39"/>
    </row>
    <row r="699" spans="1:16" ht="12.75" customHeight="1">
      <c r="A699" s="40"/>
      <c r="B699" s="42"/>
      <c r="C699" s="42"/>
      <c r="D699" s="42"/>
      <c r="E699" s="42"/>
      <c r="F699" s="42"/>
      <c r="G699" s="42"/>
      <c r="H699" s="42"/>
      <c r="I699" s="42"/>
      <c r="J699" s="45" t="s">
        <v>99</v>
      </c>
      <c r="K699" s="45"/>
      <c r="L699" s="45"/>
      <c r="M699" s="42">
        <v>62225.7</v>
      </c>
      <c r="N699" s="42"/>
      <c r="O699" s="42"/>
      <c r="P699" s="39"/>
    </row>
    <row r="700" spans="1:16" ht="12.75" customHeight="1">
      <c r="A700" s="46" t="s">
        <v>39</v>
      </c>
      <c r="B700" s="47"/>
      <c r="C700" s="47"/>
      <c r="D700" s="47"/>
      <c r="E700" s="47">
        <f>E693</f>
        <v>669289.02</v>
      </c>
      <c r="F700" s="47"/>
      <c r="G700" s="47">
        <f>G693</f>
        <v>652960.07</v>
      </c>
      <c r="H700" s="47">
        <f>H693</f>
        <v>-61653.51196000003</v>
      </c>
      <c r="I700" s="47"/>
      <c r="J700" s="47" t="s">
        <v>100</v>
      </c>
      <c r="K700" s="47"/>
      <c r="L700" s="47"/>
      <c r="M700" s="47">
        <f>SUM(M693:M699)</f>
        <v>714613.58196</v>
      </c>
      <c r="N700" s="47"/>
      <c r="O700" s="47"/>
      <c r="P700" s="39"/>
    </row>
    <row r="701" spans="1:16" ht="12.75">
      <c r="A701" s="48"/>
      <c r="B701" s="49"/>
      <c r="C701" s="49"/>
      <c r="D701" s="49"/>
      <c r="E701" s="49"/>
      <c r="F701" s="49"/>
      <c r="G701" s="49"/>
      <c r="H701" s="49"/>
      <c r="I701" s="49"/>
      <c r="J701" s="49"/>
      <c r="K701" s="49"/>
      <c r="L701" s="49"/>
      <c r="M701" s="49"/>
      <c r="N701" s="39"/>
      <c r="O701" s="39"/>
      <c r="P701" s="39"/>
    </row>
    <row r="702" spans="1:16" ht="12.75">
      <c r="A702" s="38" t="s">
        <v>42</v>
      </c>
      <c r="B702" s="38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50"/>
      <c r="N702" s="39"/>
      <c r="O702" s="39"/>
      <c r="P702" s="39"/>
    </row>
    <row r="704" spans="1:13" ht="12.75">
      <c r="A704" s="51" t="s">
        <v>101</v>
      </c>
      <c r="B704" s="51"/>
      <c r="C704" s="51"/>
      <c r="D704" s="51"/>
      <c r="E704" s="51"/>
      <c r="F704" s="51"/>
      <c r="G704" s="51"/>
      <c r="H704" s="51"/>
      <c r="I704" s="51"/>
      <c r="J704" s="51"/>
      <c r="K704" s="51"/>
      <c r="L704" s="51"/>
      <c r="M704" s="51"/>
    </row>
    <row r="705" spans="7:11" ht="12.75">
      <c r="G705" s="51" t="s">
        <v>102</v>
      </c>
      <c r="H705" s="51"/>
      <c r="I705" s="51"/>
      <c r="J705" s="51"/>
      <c r="K705" s="51"/>
    </row>
    <row r="707" spans="1:16" ht="12.75" customHeight="1">
      <c r="A707" s="37" t="s">
        <v>180</v>
      </c>
      <c r="B707" s="37"/>
      <c r="C707" s="37"/>
      <c r="D707" s="37"/>
      <c r="E707" s="37"/>
      <c r="F707" s="37"/>
      <c r="G707" s="37"/>
      <c r="H707" s="37"/>
      <c r="I707" s="37"/>
      <c r="J707" s="37"/>
      <c r="K707" s="37"/>
      <c r="L707" s="37"/>
      <c r="M707" s="38"/>
      <c r="N707" s="39"/>
      <c r="O707" s="39"/>
      <c r="P707" s="39"/>
    </row>
    <row r="708" spans="1:16" ht="12.75">
      <c r="A708" s="37"/>
      <c r="B708" s="37"/>
      <c r="C708" s="37"/>
      <c r="D708" s="37"/>
      <c r="E708" s="37"/>
      <c r="F708" s="37"/>
      <c r="G708" s="37"/>
      <c r="H708" s="37"/>
      <c r="I708" s="37"/>
      <c r="J708" s="37"/>
      <c r="K708" s="37"/>
      <c r="L708" s="37"/>
      <c r="M708" s="38"/>
      <c r="N708" s="39"/>
      <c r="O708" s="39"/>
      <c r="P708" s="39"/>
    </row>
    <row r="709" spans="1:16" ht="85.5" customHeight="1">
      <c r="A709" s="40" t="s">
        <v>1</v>
      </c>
      <c r="B709" s="40" t="s">
        <v>2</v>
      </c>
      <c r="C709" s="40" t="s">
        <v>86</v>
      </c>
      <c r="D709" s="40"/>
      <c r="E709" s="40" t="s">
        <v>87</v>
      </c>
      <c r="F709" s="40"/>
      <c r="G709" s="40" t="s">
        <v>88</v>
      </c>
      <c r="H709" s="41" t="s">
        <v>89</v>
      </c>
      <c r="I709" s="41" t="s">
        <v>90</v>
      </c>
      <c r="J709" s="40" t="s">
        <v>91</v>
      </c>
      <c r="K709" s="40"/>
      <c r="L709" s="40"/>
      <c r="M709" s="40"/>
      <c r="N709" s="40"/>
      <c r="O709" s="40"/>
      <c r="P709" s="39"/>
    </row>
    <row r="710" spans="1:16" ht="25.5" customHeight="1">
      <c r="A710" s="40" t="s">
        <v>181</v>
      </c>
      <c r="B710" s="42">
        <v>2062.4</v>
      </c>
      <c r="C710" s="42"/>
      <c r="D710" s="42"/>
      <c r="E710" s="42">
        <v>582706.12</v>
      </c>
      <c r="F710" s="42"/>
      <c r="G710" s="42">
        <v>531479.48</v>
      </c>
      <c r="H710" s="42">
        <f>G710-M717</f>
        <v>-211203.0454399999</v>
      </c>
      <c r="I710" s="42">
        <f>G710/E710*100</f>
        <v>91.20883782720524</v>
      </c>
      <c r="J710" s="43" t="s">
        <v>93</v>
      </c>
      <c r="K710" s="43"/>
      <c r="L710" s="43"/>
      <c r="M710" s="42">
        <v>70837</v>
      </c>
      <c r="N710" s="42"/>
      <c r="O710" s="42"/>
      <c r="P710" s="39"/>
    </row>
    <row r="711" spans="1:16" ht="12.75" customHeight="1">
      <c r="A711" s="44"/>
      <c r="B711" s="42"/>
      <c r="C711" s="42"/>
      <c r="D711" s="42"/>
      <c r="E711" s="42"/>
      <c r="F711" s="42"/>
      <c r="G711" s="42"/>
      <c r="H711" s="42"/>
      <c r="I711" s="42"/>
      <c r="J711" s="43" t="s">
        <v>94</v>
      </c>
      <c r="K711" s="43"/>
      <c r="L711" s="43"/>
      <c r="M711" s="42">
        <v>31431</v>
      </c>
      <c r="N711" s="42"/>
      <c r="O711" s="42"/>
      <c r="P711" s="39"/>
    </row>
    <row r="712" spans="1:16" ht="25.5" customHeight="1">
      <c r="A712" s="40"/>
      <c r="B712" s="42"/>
      <c r="C712" s="42"/>
      <c r="D712" s="42"/>
      <c r="E712" s="42"/>
      <c r="F712" s="42"/>
      <c r="G712" s="42"/>
      <c r="H712" s="42"/>
      <c r="I712" s="42"/>
      <c r="J712" s="43" t="s">
        <v>95</v>
      </c>
      <c r="K712" s="43"/>
      <c r="L712" s="43"/>
      <c r="M712" s="42">
        <v>113488.1</v>
      </c>
      <c r="N712" s="42"/>
      <c r="O712" s="42"/>
      <c r="P712" s="39"/>
    </row>
    <row r="713" spans="1:16" ht="62.25" customHeight="1">
      <c r="A713" s="40"/>
      <c r="B713" s="42"/>
      <c r="C713" s="42"/>
      <c r="D713" s="42"/>
      <c r="E713" s="42"/>
      <c r="F713" s="42"/>
      <c r="G713" s="42"/>
      <c r="H713" s="42"/>
      <c r="I713" s="42"/>
      <c r="J713" s="43" t="s">
        <v>96</v>
      </c>
      <c r="K713" s="43"/>
      <c r="L713" s="43"/>
      <c r="M713" s="42">
        <v>346968.6</v>
      </c>
      <c r="N713" s="42"/>
      <c r="O713" s="42"/>
      <c r="P713" s="39"/>
    </row>
    <row r="714" spans="1:16" ht="43.5" customHeight="1">
      <c r="A714" s="40"/>
      <c r="B714" s="42"/>
      <c r="C714" s="42"/>
      <c r="D714" s="42"/>
      <c r="E714" s="42"/>
      <c r="F714" s="42"/>
      <c r="G714" s="42"/>
      <c r="H714" s="42"/>
      <c r="I714" s="42"/>
      <c r="J714" s="43" t="s">
        <v>97</v>
      </c>
      <c r="K714" s="43"/>
      <c r="L714" s="43"/>
      <c r="M714" s="42">
        <v>117851.7</v>
      </c>
      <c r="N714" s="42"/>
      <c r="O714" s="42"/>
      <c r="P714" s="39"/>
    </row>
    <row r="715" spans="1:16" ht="12.75" customHeight="1">
      <c r="A715" s="40"/>
      <c r="B715" s="42"/>
      <c r="C715" s="42"/>
      <c r="D715" s="42"/>
      <c r="E715" s="42"/>
      <c r="F715" s="42"/>
      <c r="G715" s="42"/>
      <c r="H715" s="42"/>
      <c r="I715" s="42"/>
      <c r="J715" s="45" t="s">
        <v>98</v>
      </c>
      <c r="K715" s="45"/>
      <c r="L715" s="45"/>
      <c r="M715" s="42">
        <f>G710*0.028</f>
        <v>14881.425439999999</v>
      </c>
      <c r="N715" s="42"/>
      <c r="O715" s="42"/>
      <c r="P715" s="39"/>
    </row>
    <row r="716" spans="1:16" ht="12.75" customHeight="1">
      <c r="A716" s="40"/>
      <c r="B716" s="42"/>
      <c r="C716" s="42"/>
      <c r="D716" s="42"/>
      <c r="E716" s="42"/>
      <c r="F716" s="42"/>
      <c r="G716" s="42"/>
      <c r="H716" s="42"/>
      <c r="I716" s="42"/>
      <c r="J716" s="45" t="s">
        <v>99</v>
      </c>
      <c r="K716" s="45"/>
      <c r="L716" s="45"/>
      <c r="M716" s="42">
        <v>47224.7</v>
      </c>
      <c r="N716" s="42"/>
      <c r="O716" s="42"/>
      <c r="P716" s="39"/>
    </row>
    <row r="717" spans="1:16" ht="12.75" customHeight="1">
      <c r="A717" s="46" t="s">
        <v>39</v>
      </c>
      <c r="B717" s="47"/>
      <c r="C717" s="47"/>
      <c r="D717" s="47"/>
      <c r="E717" s="47">
        <f>E710</f>
        <v>582706.12</v>
      </c>
      <c r="F717" s="47"/>
      <c r="G717" s="47">
        <f>G710</f>
        <v>531479.48</v>
      </c>
      <c r="H717" s="47">
        <f>H710</f>
        <v>-211203.0454399999</v>
      </c>
      <c r="I717" s="47"/>
      <c r="J717" s="47" t="s">
        <v>100</v>
      </c>
      <c r="K717" s="47"/>
      <c r="L717" s="47"/>
      <c r="M717" s="47">
        <f>SUM(M710:M716)</f>
        <v>742682.5254399999</v>
      </c>
      <c r="N717" s="47"/>
      <c r="O717" s="47"/>
      <c r="P717" s="39"/>
    </row>
    <row r="718" spans="1:16" ht="12.75">
      <c r="A718" s="48"/>
      <c r="B718" s="49"/>
      <c r="C718" s="49"/>
      <c r="D718" s="49"/>
      <c r="E718" s="49"/>
      <c r="F718" s="49"/>
      <c r="G718" s="49"/>
      <c r="H718" s="49"/>
      <c r="I718" s="49"/>
      <c r="J718" s="49"/>
      <c r="K718" s="49"/>
      <c r="L718" s="49"/>
      <c r="M718" s="49"/>
      <c r="N718" s="39"/>
      <c r="O718" s="39"/>
      <c r="P718" s="39"/>
    </row>
    <row r="719" spans="1:16" ht="12.75">
      <c r="A719" s="38" t="s">
        <v>42</v>
      </c>
      <c r="B719" s="38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50"/>
      <c r="N719" s="39"/>
      <c r="O719" s="39"/>
      <c r="P719" s="39"/>
    </row>
    <row r="721" spans="1:13" ht="12.75">
      <c r="A721" s="51" t="s">
        <v>101</v>
      </c>
      <c r="B721" s="51"/>
      <c r="C721" s="51"/>
      <c r="D721" s="51"/>
      <c r="E721" s="51"/>
      <c r="F721" s="51"/>
      <c r="G721" s="51"/>
      <c r="H721" s="51"/>
      <c r="I721" s="51"/>
      <c r="J721" s="51"/>
      <c r="K721" s="51"/>
      <c r="L721" s="51"/>
      <c r="M721" s="51"/>
    </row>
    <row r="722" spans="7:11" ht="12.75">
      <c r="G722" s="51" t="s">
        <v>102</v>
      </c>
      <c r="H722" s="51"/>
      <c r="I722" s="51"/>
      <c r="J722" s="51"/>
      <c r="K722" s="51"/>
    </row>
    <row r="724" spans="1:16" ht="12.75" customHeight="1">
      <c r="A724" s="37" t="s">
        <v>182</v>
      </c>
      <c r="B724" s="37"/>
      <c r="C724" s="37"/>
      <c r="D724" s="37"/>
      <c r="E724" s="37"/>
      <c r="F724" s="37"/>
      <c r="G724" s="37"/>
      <c r="H724" s="37"/>
      <c r="I724" s="37"/>
      <c r="J724" s="37"/>
      <c r="K724" s="37"/>
      <c r="L724" s="37"/>
      <c r="M724" s="38"/>
      <c r="N724" s="39"/>
      <c r="O724" s="39"/>
      <c r="P724" s="39"/>
    </row>
    <row r="725" spans="1:16" ht="12.75">
      <c r="A725" s="37"/>
      <c r="B725" s="37"/>
      <c r="C725" s="37"/>
      <c r="D725" s="37"/>
      <c r="E725" s="37"/>
      <c r="F725" s="37"/>
      <c r="G725" s="37"/>
      <c r="H725" s="37"/>
      <c r="I725" s="37"/>
      <c r="J725" s="37"/>
      <c r="K725" s="37"/>
      <c r="L725" s="37"/>
      <c r="M725" s="38"/>
      <c r="N725" s="39"/>
      <c r="O725" s="39"/>
      <c r="P725" s="39"/>
    </row>
    <row r="726" spans="1:16" ht="127.5" customHeight="1">
      <c r="A726" s="40" t="s">
        <v>1</v>
      </c>
      <c r="B726" s="40" t="s">
        <v>2</v>
      </c>
      <c r="C726" s="40" t="s">
        <v>86</v>
      </c>
      <c r="D726" s="40"/>
      <c r="E726" s="40" t="s">
        <v>87</v>
      </c>
      <c r="F726" s="40"/>
      <c r="G726" s="40" t="s">
        <v>88</v>
      </c>
      <c r="H726" s="41" t="s">
        <v>89</v>
      </c>
      <c r="I726" s="41" t="s">
        <v>90</v>
      </c>
      <c r="J726" s="40" t="s">
        <v>91</v>
      </c>
      <c r="K726" s="40"/>
      <c r="L726" s="40"/>
      <c r="M726" s="40"/>
      <c r="N726" s="40"/>
      <c r="O726" s="40"/>
      <c r="P726" s="39"/>
    </row>
    <row r="727" spans="1:16" ht="36" customHeight="1">
      <c r="A727" s="40" t="s">
        <v>183</v>
      </c>
      <c r="B727" s="42">
        <v>8317.3</v>
      </c>
      <c r="C727" s="42"/>
      <c r="D727" s="42"/>
      <c r="E727" s="42">
        <v>3180376.44</v>
      </c>
      <c r="F727" s="42"/>
      <c r="G727" s="42">
        <v>2975454.15</v>
      </c>
      <c r="H727" s="42">
        <f>G727-M734</f>
        <v>-119303.16619999986</v>
      </c>
      <c r="I727" s="42">
        <f>G727/E727*100</f>
        <v>93.55666557509777</v>
      </c>
      <c r="J727" s="43" t="s">
        <v>93</v>
      </c>
      <c r="K727" s="43"/>
      <c r="L727" s="43"/>
      <c r="M727" s="42">
        <v>406996.9</v>
      </c>
      <c r="N727" s="42"/>
      <c r="O727" s="42"/>
      <c r="P727" s="39"/>
    </row>
    <row r="728" spans="1:16" ht="12.75" customHeight="1">
      <c r="A728" s="44"/>
      <c r="B728" s="42"/>
      <c r="C728" s="42"/>
      <c r="D728" s="42"/>
      <c r="E728" s="42"/>
      <c r="F728" s="42"/>
      <c r="G728" s="42"/>
      <c r="H728" s="42"/>
      <c r="I728" s="42"/>
      <c r="J728" s="43" t="s">
        <v>94</v>
      </c>
      <c r="K728" s="43"/>
      <c r="L728" s="43"/>
      <c r="M728" s="42">
        <v>126755.7</v>
      </c>
      <c r="N728" s="42"/>
      <c r="O728" s="42"/>
      <c r="P728" s="39"/>
    </row>
    <row r="729" spans="1:16" ht="31.5" customHeight="1">
      <c r="A729" s="40"/>
      <c r="B729" s="42"/>
      <c r="C729" s="42"/>
      <c r="D729" s="42"/>
      <c r="E729" s="42"/>
      <c r="F729" s="42"/>
      <c r="G729" s="42"/>
      <c r="H729" s="42"/>
      <c r="I729" s="42"/>
      <c r="J729" s="43" t="s">
        <v>95</v>
      </c>
      <c r="K729" s="43"/>
      <c r="L729" s="43"/>
      <c r="M729" s="42">
        <v>291508.7</v>
      </c>
      <c r="N729" s="42"/>
      <c r="O729" s="42"/>
      <c r="P729" s="39"/>
    </row>
    <row r="730" spans="1:16" ht="63" customHeight="1">
      <c r="A730" s="40"/>
      <c r="B730" s="42"/>
      <c r="C730" s="42"/>
      <c r="D730" s="42"/>
      <c r="E730" s="42"/>
      <c r="F730" s="42"/>
      <c r="G730" s="42"/>
      <c r="H730" s="42"/>
      <c r="I730" s="42"/>
      <c r="J730" s="43" t="s">
        <v>96</v>
      </c>
      <c r="K730" s="43"/>
      <c r="L730" s="43"/>
      <c r="M730" s="42">
        <v>1423419.4</v>
      </c>
      <c r="N730" s="42"/>
      <c r="O730" s="42"/>
      <c r="P730" s="39"/>
    </row>
    <row r="731" spans="1:16" ht="30.75" customHeight="1">
      <c r="A731" s="40"/>
      <c r="B731" s="42"/>
      <c r="C731" s="42"/>
      <c r="D731" s="42"/>
      <c r="E731" s="42"/>
      <c r="F731" s="42"/>
      <c r="G731" s="42"/>
      <c r="H731" s="42"/>
      <c r="I731" s="42"/>
      <c r="J731" s="43" t="s">
        <v>97</v>
      </c>
      <c r="K731" s="43"/>
      <c r="L731" s="43"/>
      <c r="M731" s="42">
        <v>491432.6</v>
      </c>
      <c r="N731" s="42"/>
      <c r="O731" s="42"/>
      <c r="P731" s="39"/>
    </row>
    <row r="732" spans="1:16" ht="12.75" customHeight="1">
      <c r="A732" s="40"/>
      <c r="B732" s="42"/>
      <c r="C732" s="42"/>
      <c r="D732" s="42"/>
      <c r="E732" s="42"/>
      <c r="F732" s="42"/>
      <c r="G732" s="42"/>
      <c r="H732" s="42"/>
      <c r="I732" s="42"/>
      <c r="J732" s="45" t="s">
        <v>98</v>
      </c>
      <c r="K732" s="45"/>
      <c r="L732" s="45"/>
      <c r="M732" s="42">
        <f>G727*0.028</f>
        <v>83312.7162</v>
      </c>
      <c r="N732" s="42"/>
      <c r="O732" s="42"/>
      <c r="P732" s="39"/>
    </row>
    <row r="733" spans="1:16" ht="12.75" customHeight="1">
      <c r="A733" s="40"/>
      <c r="B733" s="42"/>
      <c r="C733" s="42"/>
      <c r="D733" s="42"/>
      <c r="E733" s="42"/>
      <c r="F733" s="42"/>
      <c r="G733" s="42"/>
      <c r="H733" s="42"/>
      <c r="I733" s="42"/>
      <c r="J733" s="45" t="s">
        <v>99</v>
      </c>
      <c r="K733" s="45"/>
      <c r="L733" s="45"/>
      <c r="M733" s="42">
        <v>271331.3</v>
      </c>
      <c r="N733" s="42"/>
      <c r="O733" s="42"/>
      <c r="P733" s="39"/>
    </row>
    <row r="734" spans="1:16" ht="12.75" customHeight="1">
      <c r="A734" s="46" t="s">
        <v>39</v>
      </c>
      <c r="B734" s="47"/>
      <c r="C734" s="47"/>
      <c r="D734" s="47"/>
      <c r="E734" s="47">
        <f>E727</f>
        <v>3180376.44</v>
      </c>
      <c r="F734" s="47"/>
      <c r="G734" s="47">
        <f>G727</f>
        <v>2975454.15</v>
      </c>
      <c r="H734" s="47">
        <f>H727</f>
        <v>-119303.16619999986</v>
      </c>
      <c r="I734" s="47"/>
      <c r="J734" s="47" t="s">
        <v>100</v>
      </c>
      <c r="K734" s="47"/>
      <c r="L734" s="47"/>
      <c r="M734" s="47">
        <f>SUM(M727:M733)</f>
        <v>3094757.3162</v>
      </c>
      <c r="N734" s="47"/>
      <c r="O734" s="47"/>
      <c r="P734" s="39"/>
    </row>
    <row r="735" spans="1:16" ht="12.75">
      <c r="A735" s="48"/>
      <c r="B735" s="49"/>
      <c r="C735" s="49"/>
      <c r="D735" s="49"/>
      <c r="E735" s="49"/>
      <c r="F735" s="49"/>
      <c r="G735" s="49"/>
      <c r="H735" s="49"/>
      <c r="I735" s="49"/>
      <c r="J735" s="49"/>
      <c r="K735" s="49"/>
      <c r="L735" s="49"/>
      <c r="M735" s="49"/>
      <c r="N735" s="39"/>
      <c r="O735" s="39"/>
      <c r="P735" s="39"/>
    </row>
    <row r="736" spans="1:16" ht="12.75">
      <c r="A736" s="38" t="s">
        <v>42</v>
      </c>
      <c r="B736" s="38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50"/>
      <c r="N736" s="39"/>
      <c r="O736" s="39"/>
      <c r="P736" s="39"/>
    </row>
    <row r="738" spans="1:13" ht="12.75">
      <c r="A738" s="51" t="s">
        <v>101</v>
      </c>
      <c r="B738" s="51"/>
      <c r="C738" s="51"/>
      <c r="D738" s="51"/>
      <c r="E738" s="51"/>
      <c r="F738" s="51"/>
      <c r="G738" s="51"/>
      <c r="H738" s="51"/>
      <c r="I738" s="51"/>
      <c r="J738" s="51"/>
      <c r="K738" s="51"/>
      <c r="L738" s="51"/>
      <c r="M738" s="51"/>
    </row>
    <row r="739" spans="7:11" ht="12.75">
      <c r="G739" s="51" t="s">
        <v>102</v>
      </c>
      <c r="H739" s="51"/>
      <c r="I739" s="51"/>
      <c r="J739" s="51"/>
      <c r="K739" s="51"/>
    </row>
    <row r="742" spans="1:16" ht="12.75" customHeight="1">
      <c r="A742" s="37" t="s">
        <v>184</v>
      </c>
      <c r="B742" s="37"/>
      <c r="C742" s="37"/>
      <c r="D742" s="37"/>
      <c r="E742" s="37"/>
      <c r="F742" s="37"/>
      <c r="G742" s="37"/>
      <c r="H742" s="37"/>
      <c r="I742" s="37"/>
      <c r="J742" s="37"/>
      <c r="K742" s="37"/>
      <c r="L742" s="37"/>
      <c r="M742" s="38"/>
      <c r="N742" s="39"/>
      <c r="O742" s="39"/>
      <c r="P742" s="39"/>
    </row>
    <row r="743" spans="1:16" ht="12.75">
      <c r="A743" s="37"/>
      <c r="B743" s="37"/>
      <c r="C743" s="37"/>
      <c r="D743" s="37"/>
      <c r="E743" s="37"/>
      <c r="F743" s="37"/>
      <c r="G743" s="37"/>
      <c r="H743" s="37"/>
      <c r="I743" s="37"/>
      <c r="J743" s="37"/>
      <c r="K743" s="37"/>
      <c r="L743" s="37"/>
      <c r="M743" s="38"/>
      <c r="N743" s="39"/>
      <c r="O743" s="39"/>
      <c r="P743" s="39"/>
    </row>
    <row r="744" spans="1:16" ht="112.5" customHeight="1">
      <c r="A744" s="40" t="s">
        <v>1</v>
      </c>
      <c r="B744" s="40" t="s">
        <v>2</v>
      </c>
      <c r="C744" s="40" t="s">
        <v>86</v>
      </c>
      <c r="D744" s="40"/>
      <c r="E744" s="40" t="s">
        <v>87</v>
      </c>
      <c r="F744" s="40"/>
      <c r="G744" s="40" t="s">
        <v>88</v>
      </c>
      <c r="H744" s="41" t="s">
        <v>89</v>
      </c>
      <c r="I744" s="41" t="s">
        <v>90</v>
      </c>
      <c r="J744" s="40" t="s">
        <v>91</v>
      </c>
      <c r="K744" s="40"/>
      <c r="L744" s="40"/>
      <c r="M744" s="40"/>
      <c r="N744" s="40"/>
      <c r="O744" s="40"/>
      <c r="P744" s="39"/>
    </row>
    <row r="745" spans="1:16" ht="40.5" customHeight="1">
      <c r="A745" s="40" t="s">
        <v>185</v>
      </c>
      <c r="B745" s="42">
        <v>2405.6</v>
      </c>
      <c r="C745" s="42"/>
      <c r="D745" s="42"/>
      <c r="E745" s="42">
        <v>634409.82</v>
      </c>
      <c r="F745" s="42"/>
      <c r="G745" s="42">
        <v>600980.48</v>
      </c>
      <c r="H745" s="42">
        <f>G745-M752</f>
        <v>-266830.27344000014</v>
      </c>
      <c r="I745" s="42">
        <f>G745/E745*100</f>
        <v>94.73063957301292</v>
      </c>
      <c r="J745" s="43" t="s">
        <v>93</v>
      </c>
      <c r="K745" s="43"/>
      <c r="L745" s="43"/>
      <c r="M745" s="42">
        <v>75884.8</v>
      </c>
      <c r="N745" s="42"/>
      <c r="O745" s="42"/>
      <c r="P745" s="39"/>
    </row>
    <row r="746" spans="1:16" ht="12.75" customHeight="1">
      <c r="A746" s="44"/>
      <c r="B746" s="42"/>
      <c r="C746" s="42"/>
      <c r="D746" s="42"/>
      <c r="E746" s="42"/>
      <c r="F746" s="42"/>
      <c r="G746" s="42"/>
      <c r="H746" s="42"/>
      <c r="I746" s="42"/>
      <c r="J746" s="43" t="s">
        <v>94</v>
      </c>
      <c r="K746" s="43"/>
      <c r="L746" s="43"/>
      <c r="M746" s="42">
        <v>36661.3</v>
      </c>
      <c r="N746" s="42"/>
      <c r="O746" s="42"/>
      <c r="P746" s="39"/>
    </row>
    <row r="747" spans="1:16" ht="36" customHeight="1">
      <c r="A747" s="40"/>
      <c r="B747" s="42"/>
      <c r="C747" s="42"/>
      <c r="D747" s="42"/>
      <c r="E747" s="42"/>
      <c r="F747" s="42"/>
      <c r="G747" s="42"/>
      <c r="H747" s="42"/>
      <c r="I747" s="42"/>
      <c r="J747" s="43" t="s">
        <v>95</v>
      </c>
      <c r="K747" s="43"/>
      <c r="L747" s="43"/>
      <c r="M747" s="42">
        <v>157993.3</v>
      </c>
      <c r="N747" s="42"/>
      <c r="O747" s="42"/>
      <c r="P747" s="39"/>
    </row>
    <row r="748" spans="1:16" ht="69.75" customHeight="1">
      <c r="A748" s="40"/>
      <c r="B748" s="42"/>
      <c r="C748" s="42"/>
      <c r="D748" s="42"/>
      <c r="E748" s="42"/>
      <c r="F748" s="42"/>
      <c r="G748" s="42"/>
      <c r="H748" s="42"/>
      <c r="I748" s="42"/>
      <c r="J748" s="43" t="s">
        <v>96</v>
      </c>
      <c r="K748" s="43"/>
      <c r="L748" s="43"/>
      <c r="M748" s="42">
        <v>394215.7</v>
      </c>
      <c r="N748" s="42"/>
      <c r="O748" s="42"/>
      <c r="P748" s="39"/>
    </row>
    <row r="749" spans="1:16" ht="44.25" customHeight="1">
      <c r="A749" s="40"/>
      <c r="B749" s="42"/>
      <c r="C749" s="42"/>
      <c r="D749" s="42"/>
      <c r="E749" s="42"/>
      <c r="F749" s="42"/>
      <c r="G749" s="42"/>
      <c r="H749" s="42"/>
      <c r="I749" s="42"/>
      <c r="J749" s="43" t="s">
        <v>97</v>
      </c>
      <c r="K749" s="43"/>
      <c r="L749" s="43"/>
      <c r="M749" s="42">
        <v>135638.4</v>
      </c>
      <c r="N749" s="42"/>
      <c r="O749" s="42"/>
      <c r="P749" s="39"/>
    </row>
    <row r="750" spans="1:16" ht="12.75" customHeight="1">
      <c r="A750" s="40"/>
      <c r="B750" s="42"/>
      <c r="C750" s="42"/>
      <c r="D750" s="42"/>
      <c r="E750" s="42"/>
      <c r="F750" s="42"/>
      <c r="G750" s="42"/>
      <c r="H750" s="42"/>
      <c r="I750" s="42"/>
      <c r="J750" s="45" t="s">
        <v>98</v>
      </c>
      <c r="K750" s="45"/>
      <c r="L750" s="45"/>
      <c r="M750" s="42">
        <f>G745*0.028</f>
        <v>16827.45344</v>
      </c>
      <c r="N750" s="42"/>
      <c r="O750" s="42"/>
      <c r="P750" s="39"/>
    </row>
    <row r="751" spans="1:16" ht="12.75" customHeight="1">
      <c r="A751" s="40"/>
      <c r="B751" s="42"/>
      <c r="C751" s="42"/>
      <c r="D751" s="42"/>
      <c r="E751" s="42"/>
      <c r="F751" s="42"/>
      <c r="G751" s="42"/>
      <c r="H751" s="42"/>
      <c r="I751" s="42"/>
      <c r="J751" s="45" t="s">
        <v>99</v>
      </c>
      <c r="K751" s="45"/>
      <c r="L751" s="45"/>
      <c r="M751" s="42">
        <v>50589.8</v>
      </c>
      <c r="N751" s="42"/>
      <c r="O751" s="42"/>
      <c r="P751" s="39"/>
    </row>
    <row r="752" spans="1:16" ht="12.75" customHeight="1">
      <c r="A752" s="46" t="s">
        <v>39</v>
      </c>
      <c r="B752" s="47"/>
      <c r="C752" s="47"/>
      <c r="D752" s="47"/>
      <c r="E752" s="47">
        <f>E745</f>
        <v>634409.82</v>
      </c>
      <c r="F752" s="47"/>
      <c r="G752" s="47">
        <f>G745</f>
        <v>600980.48</v>
      </c>
      <c r="H752" s="47">
        <f>H745</f>
        <v>-266830.27344000014</v>
      </c>
      <c r="I752" s="47"/>
      <c r="J752" s="47" t="s">
        <v>100</v>
      </c>
      <c r="K752" s="47"/>
      <c r="L752" s="47"/>
      <c r="M752" s="47">
        <f>SUM(M745:M751)</f>
        <v>867810.7534400001</v>
      </c>
      <c r="N752" s="47"/>
      <c r="O752" s="47"/>
      <c r="P752" s="39"/>
    </row>
    <row r="753" spans="1:16" ht="12.75">
      <c r="A753" s="48"/>
      <c r="B753" s="49"/>
      <c r="C753" s="49"/>
      <c r="D753" s="49"/>
      <c r="E753" s="49"/>
      <c r="F753" s="49"/>
      <c r="G753" s="49"/>
      <c r="H753" s="49"/>
      <c r="I753" s="49"/>
      <c r="J753" s="49"/>
      <c r="K753" s="49"/>
      <c r="L753" s="49"/>
      <c r="M753" s="49"/>
      <c r="N753" s="39"/>
      <c r="O753" s="39"/>
      <c r="P753" s="39"/>
    </row>
    <row r="754" spans="1:16" ht="12.75">
      <c r="A754" s="38" t="s">
        <v>42</v>
      </c>
      <c r="B754" s="38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50"/>
      <c r="N754" s="39"/>
      <c r="O754" s="39"/>
      <c r="P754" s="39"/>
    </row>
    <row r="756" spans="1:13" ht="12.75">
      <c r="A756" s="51" t="s">
        <v>101</v>
      </c>
      <c r="B756" s="51"/>
      <c r="C756" s="51"/>
      <c r="D756" s="51"/>
      <c r="E756" s="51"/>
      <c r="F756" s="51"/>
      <c r="G756" s="51"/>
      <c r="H756" s="51"/>
      <c r="I756" s="51"/>
      <c r="J756" s="51"/>
      <c r="K756" s="51"/>
      <c r="L756" s="51"/>
      <c r="M756" s="51"/>
    </row>
    <row r="757" spans="7:11" ht="12.75">
      <c r="G757" s="51" t="s">
        <v>102</v>
      </c>
      <c r="H757" s="51"/>
      <c r="I757" s="51"/>
      <c r="J757" s="51"/>
      <c r="K757" s="51"/>
    </row>
    <row r="760" spans="1:16" ht="12.75" customHeight="1">
      <c r="A760" s="37" t="s">
        <v>186</v>
      </c>
      <c r="B760" s="37"/>
      <c r="C760" s="37"/>
      <c r="D760" s="37"/>
      <c r="E760" s="37"/>
      <c r="F760" s="37"/>
      <c r="G760" s="37"/>
      <c r="H760" s="37"/>
      <c r="I760" s="37"/>
      <c r="J760" s="37"/>
      <c r="K760" s="37"/>
      <c r="L760" s="37"/>
      <c r="M760" s="38"/>
      <c r="N760" s="39"/>
      <c r="O760" s="39"/>
      <c r="P760" s="39"/>
    </row>
    <row r="761" spans="1:16" ht="12.75">
      <c r="A761" s="37"/>
      <c r="B761" s="37"/>
      <c r="C761" s="37"/>
      <c r="D761" s="37"/>
      <c r="E761" s="37"/>
      <c r="F761" s="37"/>
      <c r="G761" s="37"/>
      <c r="H761" s="37"/>
      <c r="I761" s="37"/>
      <c r="J761" s="37"/>
      <c r="K761" s="37"/>
      <c r="L761" s="37"/>
      <c r="M761" s="38"/>
      <c r="N761" s="39"/>
      <c r="O761" s="39"/>
      <c r="P761" s="39"/>
    </row>
    <row r="762" spans="1:16" ht="125.25" customHeight="1">
      <c r="A762" s="40" t="s">
        <v>1</v>
      </c>
      <c r="B762" s="40" t="s">
        <v>2</v>
      </c>
      <c r="C762" s="40" t="s">
        <v>86</v>
      </c>
      <c r="D762" s="40"/>
      <c r="E762" s="40" t="s">
        <v>87</v>
      </c>
      <c r="F762" s="40"/>
      <c r="G762" s="40" t="s">
        <v>88</v>
      </c>
      <c r="H762" s="41" t="s">
        <v>89</v>
      </c>
      <c r="I762" s="41" t="s">
        <v>90</v>
      </c>
      <c r="J762" s="40" t="s">
        <v>91</v>
      </c>
      <c r="K762" s="40"/>
      <c r="L762" s="40"/>
      <c r="M762" s="40"/>
      <c r="N762" s="40"/>
      <c r="O762" s="40"/>
      <c r="P762" s="39"/>
    </row>
    <row r="763" spans="1:16" ht="34.5" customHeight="1">
      <c r="A763" s="40" t="s">
        <v>187</v>
      </c>
      <c r="B763" s="42">
        <v>4168.1</v>
      </c>
      <c r="C763" s="42"/>
      <c r="D763" s="42"/>
      <c r="E763" s="42">
        <v>1504648.83</v>
      </c>
      <c r="F763" s="42"/>
      <c r="G763" s="42">
        <v>1475469.97</v>
      </c>
      <c r="H763" s="42">
        <f>G763-M770</f>
        <v>-112535.98916000011</v>
      </c>
      <c r="I763" s="42">
        <f>G763/E763*100</f>
        <v>98.0607528203109</v>
      </c>
      <c r="J763" s="43" t="s">
        <v>93</v>
      </c>
      <c r="K763" s="43"/>
      <c r="L763" s="43"/>
      <c r="M763" s="42">
        <v>193578.9</v>
      </c>
      <c r="N763" s="42"/>
      <c r="O763" s="42"/>
      <c r="P763" s="39"/>
    </row>
    <row r="764" spans="1:16" ht="12.75" customHeight="1">
      <c r="A764" s="44"/>
      <c r="B764" s="42"/>
      <c r="C764" s="42"/>
      <c r="D764" s="42"/>
      <c r="E764" s="42"/>
      <c r="F764" s="42"/>
      <c r="G764" s="42"/>
      <c r="H764" s="42"/>
      <c r="I764" s="42"/>
      <c r="J764" s="43" t="s">
        <v>94</v>
      </c>
      <c r="K764" s="43"/>
      <c r="L764" s="43"/>
      <c r="M764" s="42">
        <v>63521.8</v>
      </c>
      <c r="N764" s="42"/>
      <c r="O764" s="42"/>
      <c r="P764" s="39"/>
    </row>
    <row r="765" spans="1:16" ht="25.5" customHeight="1">
      <c r="A765" s="40"/>
      <c r="B765" s="42"/>
      <c r="C765" s="42"/>
      <c r="D765" s="42"/>
      <c r="E765" s="42"/>
      <c r="F765" s="42"/>
      <c r="G765" s="42"/>
      <c r="H765" s="42"/>
      <c r="I765" s="42"/>
      <c r="J765" s="43" t="s">
        <v>95</v>
      </c>
      <c r="K765" s="43"/>
      <c r="L765" s="43"/>
      <c r="M765" s="42">
        <v>157993.3</v>
      </c>
      <c r="N765" s="42"/>
      <c r="O765" s="42"/>
      <c r="P765" s="39"/>
    </row>
    <row r="766" spans="1:16" ht="60.75" customHeight="1">
      <c r="A766" s="40"/>
      <c r="B766" s="42"/>
      <c r="C766" s="42"/>
      <c r="D766" s="42"/>
      <c r="E766" s="42"/>
      <c r="F766" s="42"/>
      <c r="G766" s="42"/>
      <c r="H766" s="42"/>
      <c r="I766" s="42"/>
      <c r="J766" s="43" t="s">
        <v>96</v>
      </c>
      <c r="K766" s="43"/>
      <c r="L766" s="43"/>
      <c r="M766" s="42">
        <v>780283</v>
      </c>
      <c r="N766" s="42"/>
      <c r="O766" s="42"/>
      <c r="P766" s="39"/>
    </row>
    <row r="767" spans="1:16" ht="27.75" customHeight="1">
      <c r="A767" s="40"/>
      <c r="B767" s="42"/>
      <c r="C767" s="42"/>
      <c r="D767" s="42"/>
      <c r="E767" s="42"/>
      <c r="F767" s="42"/>
      <c r="G767" s="42"/>
      <c r="H767" s="42"/>
      <c r="I767" s="42"/>
      <c r="J767" s="43" t="s">
        <v>97</v>
      </c>
      <c r="K767" s="43"/>
      <c r="L767" s="43"/>
      <c r="M767" s="42">
        <v>222263.2</v>
      </c>
      <c r="N767" s="42"/>
      <c r="O767" s="42"/>
      <c r="P767" s="39"/>
    </row>
    <row r="768" spans="1:16" ht="12.75" customHeight="1">
      <c r="A768" s="40"/>
      <c r="B768" s="42"/>
      <c r="C768" s="42"/>
      <c r="D768" s="42"/>
      <c r="E768" s="42"/>
      <c r="F768" s="42"/>
      <c r="G768" s="42"/>
      <c r="H768" s="42"/>
      <c r="I768" s="42"/>
      <c r="J768" s="45" t="s">
        <v>98</v>
      </c>
      <c r="K768" s="45"/>
      <c r="L768" s="45"/>
      <c r="M768" s="42">
        <f>G763*0.028</f>
        <v>41313.15916</v>
      </c>
      <c r="N768" s="42"/>
      <c r="O768" s="42"/>
      <c r="P768" s="39"/>
    </row>
    <row r="769" spans="1:16" ht="12.75" customHeight="1">
      <c r="A769" s="40"/>
      <c r="B769" s="42"/>
      <c r="C769" s="42"/>
      <c r="D769" s="42"/>
      <c r="E769" s="42"/>
      <c r="F769" s="42"/>
      <c r="G769" s="42"/>
      <c r="H769" s="42"/>
      <c r="I769" s="42"/>
      <c r="J769" s="45" t="s">
        <v>99</v>
      </c>
      <c r="K769" s="45"/>
      <c r="L769" s="45"/>
      <c r="M769" s="42">
        <v>129052.6</v>
      </c>
      <c r="N769" s="42"/>
      <c r="O769" s="42"/>
      <c r="P769" s="39"/>
    </row>
    <row r="770" spans="1:16" ht="12.75" customHeight="1">
      <c r="A770" s="46" t="s">
        <v>39</v>
      </c>
      <c r="B770" s="47"/>
      <c r="C770" s="47"/>
      <c r="D770" s="47"/>
      <c r="E770" s="47">
        <f>E763</f>
        <v>1504648.83</v>
      </c>
      <c r="F770" s="47"/>
      <c r="G770" s="47">
        <f>G763</f>
        <v>1475469.97</v>
      </c>
      <c r="H770" s="47">
        <f>H763</f>
        <v>-112535.98916000011</v>
      </c>
      <c r="I770" s="47"/>
      <c r="J770" s="47" t="s">
        <v>100</v>
      </c>
      <c r="K770" s="47"/>
      <c r="L770" s="47"/>
      <c r="M770" s="47">
        <f>SUM(M763:M769)</f>
        <v>1588005.95916</v>
      </c>
      <c r="N770" s="47"/>
      <c r="O770" s="47"/>
      <c r="P770" s="39"/>
    </row>
    <row r="771" spans="1:16" ht="12.75">
      <c r="A771" s="48"/>
      <c r="B771" s="49"/>
      <c r="C771" s="49"/>
      <c r="D771" s="49"/>
      <c r="E771" s="49"/>
      <c r="F771" s="49"/>
      <c r="G771" s="49"/>
      <c r="H771" s="49"/>
      <c r="I771" s="49"/>
      <c r="J771" s="49"/>
      <c r="K771" s="49"/>
      <c r="L771" s="49"/>
      <c r="M771" s="49"/>
      <c r="N771" s="39"/>
      <c r="O771" s="39"/>
      <c r="P771" s="39"/>
    </row>
    <row r="772" spans="1:16" ht="12.75">
      <c r="A772" s="38" t="s">
        <v>42</v>
      </c>
      <c r="B772" s="38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50"/>
      <c r="N772" s="39"/>
      <c r="O772" s="39"/>
      <c r="P772" s="39"/>
    </row>
    <row r="774" spans="1:13" ht="12.75">
      <c r="A774" s="51" t="s">
        <v>101</v>
      </c>
      <c r="B774" s="51"/>
      <c r="C774" s="51"/>
      <c r="D774" s="51"/>
      <c r="E774" s="51"/>
      <c r="F774" s="51"/>
      <c r="G774" s="51"/>
      <c r="H774" s="51"/>
      <c r="I774" s="51"/>
      <c r="J774" s="51"/>
      <c r="K774" s="51"/>
      <c r="L774" s="51"/>
      <c r="M774" s="51"/>
    </row>
    <row r="775" spans="7:11" ht="12.75">
      <c r="G775" s="51" t="s">
        <v>102</v>
      </c>
      <c r="H775" s="51"/>
      <c r="I775" s="51"/>
      <c r="J775" s="51"/>
      <c r="K775" s="51"/>
    </row>
    <row r="777" spans="1:16" ht="12.75" customHeight="1">
      <c r="A777" s="37" t="s">
        <v>188</v>
      </c>
      <c r="B777" s="37"/>
      <c r="C777" s="37"/>
      <c r="D777" s="37"/>
      <c r="E777" s="37"/>
      <c r="F777" s="37"/>
      <c r="G777" s="37"/>
      <c r="H777" s="37"/>
      <c r="I777" s="37"/>
      <c r="J777" s="37"/>
      <c r="K777" s="37"/>
      <c r="L777" s="37"/>
      <c r="M777" s="38"/>
      <c r="N777" s="39"/>
      <c r="O777" s="39"/>
      <c r="P777" s="39"/>
    </row>
    <row r="778" spans="1:16" ht="12.75">
      <c r="A778" s="37"/>
      <c r="B778" s="37"/>
      <c r="C778" s="37"/>
      <c r="D778" s="37"/>
      <c r="E778" s="37"/>
      <c r="F778" s="37"/>
      <c r="G778" s="37"/>
      <c r="H778" s="37"/>
      <c r="I778" s="37"/>
      <c r="J778" s="37"/>
      <c r="K778" s="37"/>
      <c r="L778" s="37"/>
      <c r="M778" s="38"/>
      <c r="N778" s="39"/>
      <c r="O778" s="39"/>
      <c r="P778" s="39"/>
    </row>
    <row r="779" spans="1:16" ht="90.75" customHeight="1">
      <c r="A779" s="40" t="s">
        <v>1</v>
      </c>
      <c r="B779" s="40" t="s">
        <v>2</v>
      </c>
      <c r="C779" s="40" t="s">
        <v>86</v>
      </c>
      <c r="D779" s="40"/>
      <c r="E779" s="40" t="s">
        <v>87</v>
      </c>
      <c r="F779" s="40"/>
      <c r="G779" s="40" t="s">
        <v>88</v>
      </c>
      <c r="H779" s="41" t="s">
        <v>89</v>
      </c>
      <c r="I779" s="41" t="s">
        <v>90</v>
      </c>
      <c r="J779" s="40" t="s">
        <v>91</v>
      </c>
      <c r="K779" s="40"/>
      <c r="L779" s="40"/>
      <c r="M779" s="40"/>
      <c r="N779" s="40"/>
      <c r="O779" s="40"/>
      <c r="P779" s="39"/>
    </row>
    <row r="780" spans="1:16" ht="35.25" customHeight="1">
      <c r="A780" s="40" t="s">
        <v>189</v>
      </c>
      <c r="B780" s="42">
        <v>2787.9</v>
      </c>
      <c r="C780" s="42"/>
      <c r="D780" s="42"/>
      <c r="E780" s="42">
        <v>662573.77</v>
      </c>
      <c r="F780" s="42"/>
      <c r="G780" s="42">
        <v>531617.26</v>
      </c>
      <c r="H780" s="42">
        <f>G780-M787</f>
        <v>-395204.62327999994</v>
      </c>
      <c r="I780" s="42">
        <f>G780/E780*100</f>
        <v>80.23518045394403</v>
      </c>
      <c r="J780" s="43" t="s">
        <v>93</v>
      </c>
      <c r="K780" s="43"/>
      <c r="L780" s="43"/>
      <c r="M780" s="42">
        <v>96299.7</v>
      </c>
      <c r="N780" s="42"/>
      <c r="O780" s="42"/>
      <c r="P780" s="39"/>
    </row>
    <row r="781" spans="1:16" ht="12.75" customHeight="1">
      <c r="A781" s="44"/>
      <c r="B781" s="42"/>
      <c r="C781" s="42"/>
      <c r="D781" s="42"/>
      <c r="E781" s="42"/>
      <c r="F781" s="42"/>
      <c r="G781" s="42"/>
      <c r="H781" s="42"/>
      <c r="I781" s="42"/>
      <c r="J781" s="43" t="s">
        <v>94</v>
      </c>
      <c r="K781" s="43"/>
      <c r="L781" s="43"/>
      <c r="M781" s="42">
        <v>42487.6</v>
      </c>
      <c r="N781" s="42"/>
      <c r="O781" s="42"/>
      <c r="P781" s="39"/>
    </row>
    <row r="782" spans="1:16" ht="29.25" customHeight="1">
      <c r="A782" s="40"/>
      <c r="B782" s="42"/>
      <c r="C782" s="42"/>
      <c r="D782" s="42"/>
      <c r="E782" s="42"/>
      <c r="F782" s="42"/>
      <c r="G782" s="42"/>
      <c r="H782" s="42"/>
      <c r="I782" s="42"/>
      <c r="J782" s="43" t="s">
        <v>95</v>
      </c>
      <c r="K782" s="43"/>
      <c r="L782" s="43"/>
      <c r="M782" s="42">
        <v>157993.3</v>
      </c>
      <c r="N782" s="42"/>
      <c r="O782" s="42"/>
      <c r="P782" s="39"/>
    </row>
    <row r="783" spans="1:16" ht="78.75" customHeight="1">
      <c r="A783" s="40"/>
      <c r="B783" s="42"/>
      <c r="C783" s="42"/>
      <c r="D783" s="42"/>
      <c r="E783" s="42"/>
      <c r="F783" s="42"/>
      <c r="G783" s="42"/>
      <c r="H783" s="42"/>
      <c r="I783" s="42"/>
      <c r="J783" s="43" t="s">
        <v>96</v>
      </c>
      <c r="K783" s="43"/>
      <c r="L783" s="43"/>
      <c r="M783" s="42">
        <v>530267.5</v>
      </c>
      <c r="N783" s="42"/>
      <c r="O783" s="42"/>
      <c r="P783" s="39"/>
    </row>
    <row r="784" spans="1:16" ht="40.5" customHeight="1">
      <c r="A784" s="40"/>
      <c r="B784" s="42"/>
      <c r="C784" s="42"/>
      <c r="D784" s="42"/>
      <c r="E784" s="42"/>
      <c r="F784" s="42"/>
      <c r="G784" s="42"/>
      <c r="H784" s="42"/>
      <c r="I784" s="42"/>
      <c r="J784" s="43" t="s">
        <v>97</v>
      </c>
      <c r="K784" s="43"/>
      <c r="L784" s="43"/>
      <c r="M784" s="42">
        <v>20688.7</v>
      </c>
      <c r="N784" s="42"/>
      <c r="O784" s="42"/>
      <c r="P784" s="39"/>
    </row>
    <row r="785" spans="1:16" ht="12.75" customHeight="1">
      <c r="A785" s="40"/>
      <c r="B785" s="42"/>
      <c r="C785" s="42"/>
      <c r="D785" s="42"/>
      <c r="E785" s="42"/>
      <c r="F785" s="42"/>
      <c r="G785" s="42"/>
      <c r="H785" s="42"/>
      <c r="I785" s="42"/>
      <c r="J785" s="45" t="s">
        <v>98</v>
      </c>
      <c r="K785" s="45"/>
      <c r="L785" s="45"/>
      <c r="M785" s="42">
        <f>G780*0.028</f>
        <v>14885.283280000001</v>
      </c>
      <c r="N785" s="42"/>
      <c r="O785" s="42"/>
      <c r="P785" s="39"/>
    </row>
    <row r="786" spans="1:16" ht="12.75" customHeight="1">
      <c r="A786" s="40"/>
      <c r="B786" s="42"/>
      <c r="C786" s="42"/>
      <c r="D786" s="42"/>
      <c r="E786" s="42"/>
      <c r="F786" s="42"/>
      <c r="G786" s="42"/>
      <c r="H786" s="42"/>
      <c r="I786" s="42"/>
      <c r="J786" s="45" t="s">
        <v>99</v>
      </c>
      <c r="K786" s="45"/>
      <c r="L786" s="45"/>
      <c r="M786" s="42">
        <v>64199.8</v>
      </c>
      <c r="N786" s="42"/>
      <c r="O786" s="42"/>
      <c r="P786" s="39"/>
    </row>
    <row r="787" spans="1:16" ht="12.75" customHeight="1">
      <c r="A787" s="46" t="s">
        <v>39</v>
      </c>
      <c r="B787" s="47"/>
      <c r="C787" s="47"/>
      <c r="D787" s="47"/>
      <c r="E787" s="47">
        <f>E780</f>
        <v>662573.77</v>
      </c>
      <c r="F787" s="47"/>
      <c r="G787" s="47">
        <f>G780</f>
        <v>531617.26</v>
      </c>
      <c r="H787" s="47">
        <f>H780</f>
        <v>-395204.62327999994</v>
      </c>
      <c r="I787" s="47"/>
      <c r="J787" s="47" t="s">
        <v>100</v>
      </c>
      <c r="K787" s="47"/>
      <c r="L787" s="47"/>
      <c r="M787" s="47">
        <f>SUM(M780:M786)</f>
        <v>926821.88328</v>
      </c>
      <c r="N787" s="47"/>
      <c r="O787" s="47"/>
      <c r="P787" s="39"/>
    </row>
    <row r="788" spans="1:16" ht="12.75">
      <c r="A788" s="48"/>
      <c r="B788" s="49"/>
      <c r="C788" s="49"/>
      <c r="D788" s="49"/>
      <c r="E788" s="49"/>
      <c r="F788" s="49"/>
      <c r="G788" s="49"/>
      <c r="H788" s="49"/>
      <c r="I788" s="49"/>
      <c r="J788" s="49"/>
      <c r="K788" s="49"/>
      <c r="L788" s="49"/>
      <c r="M788" s="49"/>
      <c r="N788" s="39"/>
      <c r="O788" s="39"/>
      <c r="P788" s="39"/>
    </row>
    <row r="789" spans="1:16" ht="12.75">
      <c r="A789" s="38" t="s">
        <v>42</v>
      </c>
      <c r="B789" s="38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50"/>
      <c r="N789" s="39"/>
      <c r="O789" s="39"/>
      <c r="P789" s="39"/>
    </row>
    <row r="791" spans="1:13" ht="12.75">
      <c r="A791" s="51" t="s">
        <v>101</v>
      </c>
      <c r="B791" s="51"/>
      <c r="C791" s="51"/>
      <c r="D791" s="51"/>
      <c r="E791" s="51"/>
      <c r="F791" s="51"/>
      <c r="G791" s="51"/>
      <c r="H791" s="51"/>
      <c r="I791" s="51"/>
      <c r="J791" s="51"/>
      <c r="K791" s="51"/>
      <c r="L791" s="51"/>
      <c r="M791" s="51"/>
    </row>
    <row r="792" spans="7:11" ht="12.75">
      <c r="G792" s="51" t="s">
        <v>102</v>
      </c>
      <c r="H792" s="51"/>
      <c r="I792" s="51"/>
      <c r="J792" s="51"/>
      <c r="K792" s="51"/>
    </row>
    <row r="794" spans="1:16" ht="12.75" customHeight="1">
      <c r="A794" s="37" t="s">
        <v>190</v>
      </c>
      <c r="B794" s="37"/>
      <c r="C794" s="37"/>
      <c r="D794" s="37"/>
      <c r="E794" s="37"/>
      <c r="F794" s="37"/>
      <c r="G794" s="37"/>
      <c r="H794" s="37"/>
      <c r="I794" s="37"/>
      <c r="J794" s="37"/>
      <c r="K794" s="37"/>
      <c r="L794" s="37"/>
      <c r="M794" s="38"/>
      <c r="N794" s="39"/>
      <c r="O794" s="39"/>
      <c r="P794" s="39"/>
    </row>
    <row r="795" spans="1:16" ht="12.75">
      <c r="A795" s="37"/>
      <c r="B795" s="37"/>
      <c r="C795" s="37"/>
      <c r="D795" s="37"/>
      <c r="E795" s="37"/>
      <c r="F795" s="37"/>
      <c r="G795" s="37"/>
      <c r="H795" s="37"/>
      <c r="I795" s="37"/>
      <c r="J795" s="37"/>
      <c r="K795" s="37"/>
      <c r="L795" s="37"/>
      <c r="M795" s="38"/>
      <c r="N795" s="39"/>
      <c r="O795" s="39"/>
      <c r="P795" s="39"/>
    </row>
    <row r="796" spans="1:16" ht="117" customHeight="1">
      <c r="A796" s="40" t="s">
        <v>1</v>
      </c>
      <c r="B796" s="40" t="s">
        <v>2</v>
      </c>
      <c r="C796" s="40" t="s">
        <v>86</v>
      </c>
      <c r="D796" s="40"/>
      <c r="E796" s="40" t="s">
        <v>87</v>
      </c>
      <c r="F796" s="40"/>
      <c r="G796" s="40" t="s">
        <v>88</v>
      </c>
      <c r="H796" s="41" t="s">
        <v>89</v>
      </c>
      <c r="I796" s="41" t="s">
        <v>90</v>
      </c>
      <c r="J796" s="40" t="s">
        <v>91</v>
      </c>
      <c r="K796" s="40"/>
      <c r="L796" s="40"/>
      <c r="M796" s="40"/>
      <c r="N796" s="40"/>
      <c r="O796" s="40"/>
      <c r="P796" s="39"/>
    </row>
    <row r="797" spans="1:16" ht="45" customHeight="1">
      <c r="A797" s="40" t="s">
        <v>191</v>
      </c>
      <c r="B797" s="42">
        <v>399.1</v>
      </c>
      <c r="C797" s="42"/>
      <c r="D797" s="42"/>
      <c r="E797" s="42">
        <v>83930.82</v>
      </c>
      <c r="F797" s="42"/>
      <c r="G797" s="42">
        <v>71377.5</v>
      </c>
      <c r="H797" s="42">
        <f>G797-M804</f>
        <v>-57981.17000000001</v>
      </c>
      <c r="I797" s="42">
        <f>G797/E797*100</f>
        <v>85.04325347947272</v>
      </c>
      <c r="J797" s="43" t="s">
        <v>93</v>
      </c>
      <c r="K797" s="43"/>
      <c r="L797" s="43"/>
      <c r="M797" s="42">
        <v>12589.6</v>
      </c>
      <c r="N797" s="42"/>
      <c r="O797" s="42"/>
      <c r="P797" s="39"/>
    </row>
    <row r="798" spans="1:16" ht="12.75" customHeight="1">
      <c r="A798" s="44"/>
      <c r="B798" s="42"/>
      <c r="C798" s="42"/>
      <c r="D798" s="42"/>
      <c r="E798" s="42"/>
      <c r="F798" s="42"/>
      <c r="G798" s="42"/>
      <c r="H798" s="42"/>
      <c r="I798" s="42"/>
      <c r="J798" s="43" t="s">
        <v>94</v>
      </c>
      <c r="K798" s="43"/>
      <c r="L798" s="43"/>
      <c r="M798" s="42">
        <v>6082.3</v>
      </c>
      <c r="N798" s="42"/>
      <c r="O798" s="42"/>
      <c r="P798" s="39"/>
    </row>
    <row r="799" spans="1:16" ht="30.75" customHeight="1">
      <c r="A799" s="40"/>
      <c r="B799" s="42"/>
      <c r="C799" s="42"/>
      <c r="D799" s="42"/>
      <c r="E799" s="42"/>
      <c r="F799" s="42"/>
      <c r="G799" s="42"/>
      <c r="H799" s="42"/>
      <c r="I799" s="42"/>
      <c r="J799" s="43" t="s">
        <v>95</v>
      </c>
      <c r="K799" s="43"/>
      <c r="L799" s="43"/>
      <c r="M799" s="42">
        <v>55631.4</v>
      </c>
      <c r="N799" s="42"/>
      <c r="O799" s="42"/>
      <c r="P799" s="39"/>
    </row>
    <row r="800" spans="1:16" ht="68.25" customHeight="1">
      <c r="A800" s="40"/>
      <c r="B800" s="42"/>
      <c r="C800" s="42"/>
      <c r="D800" s="42"/>
      <c r="E800" s="42"/>
      <c r="F800" s="42"/>
      <c r="G800" s="42"/>
      <c r="H800" s="42"/>
      <c r="I800" s="42"/>
      <c r="J800" s="43" t="s">
        <v>96</v>
      </c>
      <c r="K800" s="43"/>
      <c r="L800" s="43"/>
      <c r="M800" s="42">
        <v>44663.7</v>
      </c>
      <c r="N800" s="42"/>
      <c r="O800" s="42"/>
      <c r="P800" s="39"/>
    </row>
    <row r="801" spans="1:16" ht="41.25" customHeight="1">
      <c r="A801" s="40"/>
      <c r="B801" s="42"/>
      <c r="C801" s="42"/>
      <c r="D801" s="42"/>
      <c r="E801" s="42"/>
      <c r="F801" s="42"/>
      <c r="G801" s="42"/>
      <c r="H801" s="42"/>
      <c r="I801" s="42"/>
      <c r="J801" s="43" t="s">
        <v>97</v>
      </c>
      <c r="K801" s="43"/>
      <c r="L801" s="43"/>
      <c r="M801" s="42">
        <v>0</v>
      </c>
      <c r="N801" s="42"/>
      <c r="O801" s="42"/>
      <c r="P801" s="39"/>
    </row>
    <row r="802" spans="1:16" ht="12.75" customHeight="1">
      <c r="A802" s="40"/>
      <c r="B802" s="42"/>
      <c r="C802" s="42"/>
      <c r="D802" s="42"/>
      <c r="E802" s="42"/>
      <c r="F802" s="42"/>
      <c r="G802" s="42"/>
      <c r="H802" s="42"/>
      <c r="I802" s="42"/>
      <c r="J802" s="45" t="s">
        <v>98</v>
      </c>
      <c r="K802" s="45"/>
      <c r="L802" s="45"/>
      <c r="M802" s="42">
        <f>G797*0.028</f>
        <v>1998.57</v>
      </c>
      <c r="N802" s="42"/>
      <c r="O802" s="42"/>
      <c r="P802" s="39"/>
    </row>
    <row r="803" spans="1:16" ht="12.75" customHeight="1">
      <c r="A803" s="40"/>
      <c r="B803" s="42"/>
      <c r="C803" s="42"/>
      <c r="D803" s="42"/>
      <c r="E803" s="42"/>
      <c r="F803" s="42"/>
      <c r="G803" s="42"/>
      <c r="H803" s="42"/>
      <c r="I803" s="42"/>
      <c r="J803" s="45" t="s">
        <v>99</v>
      </c>
      <c r="K803" s="45"/>
      <c r="L803" s="45"/>
      <c r="M803" s="42">
        <v>8393.1</v>
      </c>
      <c r="N803" s="42"/>
      <c r="O803" s="42"/>
      <c r="P803" s="39"/>
    </row>
    <row r="804" spans="1:16" ht="12.75" customHeight="1">
      <c r="A804" s="46" t="s">
        <v>39</v>
      </c>
      <c r="B804" s="47"/>
      <c r="C804" s="47"/>
      <c r="D804" s="47"/>
      <c r="E804" s="47">
        <f>E797</f>
        <v>83930.82</v>
      </c>
      <c r="F804" s="47"/>
      <c r="G804" s="47">
        <f>G797</f>
        <v>71377.5</v>
      </c>
      <c r="H804" s="47">
        <f>H797</f>
        <v>-57981.17000000001</v>
      </c>
      <c r="I804" s="47"/>
      <c r="J804" s="47" t="s">
        <v>100</v>
      </c>
      <c r="K804" s="47"/>
      <c r="L804" s="47"/>
      <c r="M804" s="47">
        <f>SUM(M797:M803)</f>
        <v>129358.67000000001</v>
      </c>
      <c r="N804" s="47"/>
      <c r="O804" s="47"/>
      <c r="P804" s="39"/>
    </row>
    <row r="805" spans="1:16" ht="12.75">
      <c r="A805" s="48"/>
      <c r="B805" s="49"/>
      <c r="C805" s="49"/>
      <c r="D805" s="49"/>
      <c r="E805" s="49"/>
      <c r="F805" s="49"/>
      <c r="G805" s="49"/>
      <c r="H805" s="49"/>
      <c r="I805" s="49"/>
      <c r="J805" s="49"/>
      <c r="K805" s="49"/>
      <c r="L805" s="49"/>
      <c r="M805" s="49"/>
      <c r="N805" s="39"/>
      <c r="O805" s="39"/>
      <c r="P805" s="39"/>
    </row>
    <row r="806" spans="1:16" ht="12.75">
      <c r="A806" s="38" t="s">
        <v>42</v>
      </c>
      <c r="B806" s="38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50"/>
      <c r="N806" s="39"/>
      <c r="O806" s="39"/>
      <c r="P806" s="39"/>
    </row>
    <row r="808" spans="1:13" ht="12.75">
      <c r="A808" s="51" t="s">
        <v>101</v>
      </c>
      <c r="B808" s="51"/>
      <c r="C808" s="51"/>
      <c r="D808" s="51"/>
      <c r="E808" s="51"/>
      <c r="F808" s="51"/>
      <c r="G808" s="51"/>
      <c r="H808" s="51"/>
      <c r="I808" s="51"/>
      <c r="J808" s="51"/>
      <c r="K808" s="51"/>
      <c r="L808" s="51"/>
      <c r="M808" s="51"/>
    </row>
    <row r="809" spans="7:11" ht="12.75">
      <c r="G809" s="51" t="s">
        <v>102</v>
      </c>
      <c r="H809" s="51"/>
      <c r="I809" s="51"/>
      <c r="J809" s="51"/>
      <c r="K809" s="51"/>
    </row>
    <row r="811" spans="1:16" ht="12.75" customHeight="1">
      <c r="A811" s="37" t="s">
        <v>192</v>
      </c>
      <c r="B811" s="37"/>
      <c r="C811" s="37"/>
      <c r="D811" s="37"/>
      <c r="E811" s="37"/>
      <c r="F811" s="37"/>
      <c r="G811" s="37"/>
      <c r="H811" s="37"/>
      <c r="I811" s="37"/>
      <c r="J811" s="37"/>
      <c r="K811" s="37"/>
      <c r="L811" s="37"/>
      <c r="M811" s="38"/>
      <c r="N811" s="39"/>
      <c r="O811" s="39"/>
      <c r="P811" s="39"/>
    </row>
    <row r="812" spans="1:16" ht="12.75">
      <c r="A812" s="37"/>
      <c r="B812" s="37"/>
      <c r="C812" s="37"/>
      <c r="D812" s="37"/>
      <c r="E812" s="37"/>
      <c r="F812" s="37"/>
      <c r="G812" s="37"/>
      <c r="H812" s="37"/>
      <c r="I812" s="37"/>
      <c r="J812" s="37"/>
      <c r="K812" s="37"/>
      <c r="L812" s="37"/>
      <c r="M812" s="38"/>
      <c r="N812" s="39"/>
      <c r="O812" s="39"/>
      <c r="P812" s="39"/>
    </row>
    <row r="813" spans="1:16" ht="111.75" customHeight="1">
      <c r="A813" s="40" t="s">
        <v>1</v>
      </c>
      <c r="B813" s="40" t="s">
        <v>2</v>
      </c>
      <c r="C813" s="40" t="s">
        <v>86</v>
      </c>
      <c r="D813" s="40"/>
      <c r="E813" s="40" t="s">
        <v>87</v>
      </c>
      <c r="F813" s="40"/>
      <c r="G813" s="40" t="s">
        <v>88</v>
      </c>
      <c r="H813" s="41" t="s">
        <v>89</v>
      </c>
      <c r="I813" s="41" t="s">
        <v>90</v>
      </c>
      <c r="J813" s="40" t="s">
        <v>91</v>
      </c>
      <c r="K813" s="40"/>
      <c r="L813" s="40"/>
      <c r="M813" s="40"/>
      <c r="N813" s="40"/>
      <c r="O813" s="40"/>
      <c r="P813" s="39"/>
    </row>
    <row r="814" spans="1:16" ht="31.5" customHeight="1">
      <c r="A814" s="40" t="s">
        <v>193</v>
      </c>
      <c r="B814" s="42">
        <v>718.4</v>
      </c>
      <c r="C814" s="42"/>
      <c r="D814" s="42"/>
      <c r="E814" s="42">
        <v>151079.76</v>
      </c>
      <c r="F814" s="42"/>
      <c r="G814" s="42">
        <v>157724.27</v>
      </c>
      <c r="H814" s="42">
        <f>G814-M821</f>
        <v>-26064.709560000018</v>
      </c>
      <c r="I814" s="42">
        <f>G814/E814*100</f>
        <v>104.39801466457186</v>
      </c>
      <c r="J814" s="43" t="s">
        <v>93</v>
      </c>
      <c r="K814" s="43"/>
      <c r="L814" s="43"/>
      <c r="M814" s="42">
        <v>22662</v>
      </c>
      <c r="N814" s="42"/>
      <c r="O814" s="42"/>
      <c r="P814" s="39"/>
    </row>
    <row r="815" spans="1:16" ht="12.75" customHeight="1">
      <c r="A815" s="44"/>
      <c r="B815" s="42"/>
      <c r="C815" s="42"/>
      <c r="D815" s="42"/>
      <c r="E815" s="42"/>
      <c r="F815" s="42"/>
      <c r="G815" s="42"/>
      <c r="H815" s="42"/>
      <c r="I815" s="42"/>
      <c r="J815" s="43" t="s">
        <v>94</v>
      </c>
      <c r="K815" s="43"/>
      <c r="L815" s="43"/>
      <c r="M815" s="42">
        <v>10948.4</v>
      </c>
      <c r="N815" s="42"/>
      <c r="O815" s="42"/>
      <c r="P815" s="39"/>
    </row>
    <row r="816" spans="1:16" ht="30.75" customHeight="1">
      <c r="A816" s="40"/>
      <c r="B816" s="42"/>
      <c r="C816" s="42"/>
      <c r="D816" s="42"/>
      <c r="E816" s="42"/>
      <c r="F816" s="42"/>
      <c r="G816" s="42"/>
      <c r="H816" s="42"/>
      <c r="I816" s="42"/>
      <c r="J816" s="43" t="s">
        <v>95</v>
      </c>
      <c r="K816" s="43"/>
      <c r="L816" s="43"/>
      <c r="M816" s="42">
        <v>55631.4</v>
      </c>
      <c r="N816" s="42"/>
      <c r="O816" s="42"/>
      <c r="P816" s="39"/>
    </row>
    <row r="817" spans="1:16" ht="65.25" customHeight="1">
      <c r="A817" s="40"/>
      <c r="B817" s="42"/>
      <c r="C817" s="42"/>
      <c r="D817" s="42"/>
      <c r="E817" s="42"/>
      <c r="F817" s="42"/>
      <c r="G817" s="42"/>
      <c r="H817" s="42"/>
      <c r="I817" s="42"/>
      <c r="J817" s="43" t="s">
        <v>96</v>
      </c>
      <c r="K817" s="43"/>
      <c r="L817" s="43"/>
      <c r="M817" s="42">
        <v>75022.9</v>
      </c>
      <c r="N817" s="42"/>
      <c r="O817" s="42"/>
      <c r="P817" s="39"/>
    </row>
    <row r="818" spans="1:16" ht="48.75" customHeight="1">
      <c r="A818" s="40"/>
      <c r="B818" s="42"/>
      <c r="C818" s="42"/>
      <c r="D818" s="42"/>
      <c r="E818" s="42"/>
      <c r="F818" s="42"/>
      <c r="G818" s="42"/>
      <c r="H818" s="42"/>
      <c r="I818" s="42"/>
      <c r="J818" s="43" t="s">
        <v>97</v>
      </c>
      <c r="K818" s="43"/>
      <c r="L818" s="43"/>
      <c r="M818" s="42">
        <v>0</v>
      </c>
      <c r="N818" s="42"/>
      <c r="O818" s="42"/>
      <c r="P818" s="39"/>
    </row>
    <row r="819" spans="1:16" ht="12.75" customHeight="1">
      <c r="A819" s="40"/>
      <c r="B819" s="42"/>
      <c r="C819" s="42"/>
      <c r="D819" s="42"/>
      <c r="E819" s="42"/>
      <c r="F819" s="42"/>
      <c r="G819" s="42"/>
      <c r="H819" s="42"/>
      <c r="I819" s="42"/>
      <c r="J819" s="45" t="s">
        <v>98</v>
      </c>
      <c r="K819" s="45"/>
      <c r="L819" s="45"/>
      <c r="M819" s="42">
        <f>G814*0.028</f>
        <v>4416.27956</v>
      </c>
      <c r="N819" s="42"/>
      <c r="O819" s="42"/>
      <c r="P819" s="39"/>
    </row>
    <row r="820" spans="1:16" ht="12.75" customHeight="1">
      <c r="A820" s="40"/>
      <c r="B820" s="42"/>
      <c r="C820" s="42"/>
      <c r="D820" s="42"/>
      <c r="E820" s="42"/>
      <c r="F820" s="42"/>
      <c r="G820" s="42"/>
      <c r="H820" s="42"/>
      <c r="I820" s="42"/>
      <c r="J820" s="45" t="s">
        <v>99</v>
      </c>
      <c r="K820" s="45"/>
      <c r="L820" s="45"/>
      <c r="M820" s="42">
        <v>15108</v>
      </c>
      <c r="N820" s="42"/>
      <c r="O820" s="42"/>
      <c r="P820" s="39"/>
    </row>
    <row r="821" spans="1:16" ht="12.75" customHeight="1">
      <c r="A821" s="46" t="s">
        <v>39</v>
      </c>
      <c r="B821" s="47"/>
      <c r="C821" s="47"/>
      <c r="D821" s="47"/>
      <c r="E821" s="47">
        <f>E814</f>
        <v>151079.76</v>
      </c>
      <c r="F821" s="47"/>
      <c r="G821" s="47">
        <f>G814</f>
        <v>157724.27</v>
      </c>
      <c r="H821" s="47">
        <f>H814</f>
        <v>-26064.709560000018</v>
      </c>
      <c r="I821" s="47"/>
      <c r="J821" s="47" t="s">
        <v>100</v>
      </c>
      <c r="K821" s="47"/>
      <c r="L821" s="47"/>
      <c r="M821" s="47">
        <f>SUM(M814:M820)</f>
        <v>183788.97956</v>
      </c>
      <c r="N821" s="47"/>
      <c r="O821" s="47"/>
      <c r="P821" s="39"/>
    </row>
    <row r="822" spans="1:16" ht="12.75">
      <c r="A822" s="48"/>
      <c r="B822" s="49"/>
      <c r="C822" s="49"/>
      <c r="D822" s="49"/>
      <c r="E822" s="49"/>
      <c r="F822" s="49"/>
      <c r="G822" s="49"/>
      <c r="H822" s="49"/>
      <c r="I822" s="49"/>
      <c r="J822" s="49"/>
      <c r="K822" s="49"/>
      <c r="L822" s="49"/>
      <c r="M822" s="49"/>
      <c r="N822" s="39"/>
      <c r="O822" s="39"/>
      <c r="P822" s="39"/>
    </row>
    <row r="823" spans="1:16" ht="12.75">
      <c r="A823" s="38" t="s">
        <v>42</v>
      </c>
      <c r="B823" s="38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50"/>
      <c r="N823" s="39"/>
      <c r="O823" s="39"/>
      <c r="P823" s="39"/>
    </row>
    <row r="825" spans="1:13" ht="12.75">
      <c r="A825" s="51" t="s">
        <v>101</v>
      </c>
      <c r="B825" s="51"/>
      <c r="C825" s="51"/>
      <c r="D825" s="51"/>
      <c r="E825" s="51"/>
      <c r="F825" s="51"/>
      <c r="G825" s="51"/>
      <c r="H825" s="51"/>
      <c r="I825" s="51"/>
      <c r="J825" s="51"/>
      <c r="K825" s="51"/>
      <c r="L825" s="51"/>
      <c r="M825" s="51"/>
    </row>
    <row r="826" spans="7:11" ht="12.75">
      <c r="G826" s="51" t="s">
        <v>102</v>
      </c>
      <c r="H826" s="51"/>
      <c r="I826" s="51"/>
      <c r="J826" s="51"/>
      <c r="K826" s="51"/>
    </row>
    <row r="829" spans="1:16" ht="12.75" customHeight="1">
      <c r="A829" s="37" t="s">
        <v>194</v>
      </c>
      <c r="B829" s="37"/>
      <c r="C829" s="37"/>
      <c r="D829" s="37"/>
      <c r="E829" s="37"/>
      <c r="F829" s="37"/>
      <c r="G829" s="37"/>
      <c r="H829" s="37"/>
      <c r="I829" s="37"/>
      <c r="J829" s="37"/>
      <c r="K829" s="37"/>
      <c r="L829" s="37"/>
      <c r="M829" s="38"/>
      <c r="N829" s="39"/>
      <c r="O829" s="39"/>
      <c r="P829" s="39"/>
    </row>
    <row r="830" spans="1:16" ht="12.75">
      <c r="A830" s="37"/>
      <c r="B830" s="37"/>
      <c r="C830" s="37"/>
      <c r="D830" s="37"/>
      <c r="E830" s="37"/>
      <c r="F830" s="37"/>
      <c r="G830" s="37"/>
      <c r="H830" s="37"/>
      <c r="I830" s="37"/>
      <c r="J830" s="37"/>
      <c r="K830" s="37"/>
      <c r="L830" s="37"/>
      <c r="M830" s="38"/>
      <c r="N830" s="39"/>
      <c r="O830" s="39"/>
      <c r="P830" s="39"/>
    </row>
    <row r="831" spans="1:16" ht="105" customHeight="1">
      <c r="A831" s="40" t="s">
        <v>1</v>
      </c>
      <c r="B831" s="40" t="s">
        <v>2</v>
      </c>
      <c r="C831" s="40" t="s">
        <v>86</v>
      </c>
      <c r="D831" s="40"/>
      <c r="E831" s="40" t="s">
        <v>87</v>
      </c>
      <c r="F831" s="40"/>
      <c r="G831" s="40" t="s">
        <v>88</v>
      </c>
      <c r="H831" s="41" t="s">
        <v>89</v>
      </c>
      <c r="I831" s="41" t="s">
        <v>90</v>
      </c>
      <c r="J831" s="40" t="s">
        <v>91</v>
      </c>
      <c r="K831" s="40"/>
      <c r="L831" s="40"/>
      <c r="M831" s="40"/>
      <c r="N831" s="40"/>
      <c r="O831" s="40"/>
      <c r="P831" s="39"/>
    </row>
    <row r="832" spans="1:16" ht="27.75" customHeight="1">
      <c r="A832" s="40" t="s">
        <v>195</v>
      </c>
      <c r="B832" s="42">
        <v>475.7</v>
      </c>
      <c r="C832" s="42"/>
      <c r="D832" s="42"/>
      <c r="E832" s="42">
        <v>100039.74</v>
      </c>
      <c r="F832" s="42"/>
      <c r="G832" s="42">
        <v>93278.58</v>
      </c>
      <c r="H832" s="42">
        <f>G832-M839</f>
        <v>-52438.92023999999</v>
      </c>
      <c r="I832" s="42">
        <f>G832/E832*100</f>
        <v>93.24152581764007</v>
      </c>
      <c r="J832" s="43" t="s">
        <v>93</v>
      </c>
      <c r="K832" s="43"/>
      <c r="L832" s="43"/>
      <c r="M832" s="42">
        <v>15006</v>
      </c>
      <c r="N832" s="42"/>
      <c r="O832" s="42"/>
      <c r="P832" s="39"/>
    </row>
    <row r="833" spans="1:16" ht="12.75" customHeight="1">
      <c r="A833" s="44"/>
      <c r="B833" s="42"/>
      <c r="C833" s="42"/>
      <c r="D833" s="42"/>
      <c r="E833" s="42"/>
      <c r="F833" s="42"/>
      <c r="G833" s="42"/>
      <c r="H833" s="42"/>
      <c r="I833" s="42"/>
      <c r="J833" s="43" t="s">
        <v>94</v>
      </c>
      <c r="K833" s="43"/>
      <c r="L833" s="43"/>
      <c r="M833" s="42">
        <v>7249.7</v>
      </c>
      <c r="N833" s="42"/>
      <c r="O833" s="42"/>
      <c r="P833" s="39"/>
    </row>
    <row r="834" spans="1:16" ht="30" customHeight="1">
      <c r="A834" s="40"/>
      <c r="B834" s="42"/>
      <c r="C834" s="42"/>
      <c r="D834" s="42"/>
      <c r="E834" s="42"/>
      <c r="F834" s="42"/>
      <c r="G834" s="42"/>
      <c r="H834" s="42"/>
      <c r="I834" s="42"/>
      <c r="J834" s="43" t="s">
        <v>95</v>
      </c>
      <c r="K834" s="43"/>
      <c r="L834" s="43"/>
      <c r="M834" s="42">
        <v>55631.4</v>
      </c>
      <c r="N834" s="42"/>
      <c r="O834" s="42"/>
      <c r="P834" s="39"/>
    </row>
    <row r="835" spans="1:16" ht="67.5" customHeight="1">
      <c r="A835" s="40"/>
      <c r="B835" s="42"/>
      <c r="C835" s="42"/>
      <c r="D835" s="42"/>
      <c r="E835" s="42"/>
      <c r="F835" s="42"/>
      <c r="G835" s="42"/>
      <c r="H835" s="42"/>
      <c r="I835" s="42"/>
      <c r="J835" s="43" t="s">
        <v>96</v>
      </c>
      <c r="K835" s="43"/>
      <c r="L835" s="43"/>
      <c r="M835" s="42">
        <v>55214.6</v>
      </c>
      <c r="N835" s="42"/>
      <c r="O835" s="42"/>
      <c r="P835" s="39"/>
    </row>
    <row r="836" spans="1:16" ht="12.75" customHeight="1" hidden="1">
      <c r="A836" s="40"/>
      <c r="B836" s="42"/>
      <c r="C836" s="42"/>
      <c r="D836" s="42"/>
      <c r="E836" s="42"/>
      <c r="F836" s="42"/>
      <c r="G836" s="42"/>
      <c r="H836" s="42"/>
      <c r="I836" s="42"/>
      <c r="J836" s="43" t="s">
        <v>97</v>
      </c>
      <c r="K836" s="43"/>
      <c r="L836" s="43"/>
      <c r="M836" s="42">
        <v>0</v>
      </c>
      <c r="N836" s="42"/>
      <c r="O836" s="42"/>
      <c r="P836" s="39"/>
    </row>
    <row r="837" spans="1:16" ht="12.75" customHeight="1">
      <c r="A837" s="40"/>
      <c r="B837" s="42"/>
      <c r="C837" s="42"/>
      <c r="D837" s="42"/>
      <c r="E837" s="42"/>
      <c r="F837" s="42"/>
      <c r="G837" s="42"/>
      <c r="H837" s="42"/>
      <c r="I837" s="42"/>
      <c r="J837" s="45" t="s">
        <v>98</v>
      </c>
      <c r="K837" s="45"/>
      <c r="L837" s="45"/>
      <c r="M837" s="42">
        <f>G832*0.028</f>
        <v>2611.80024</v>
      </c>
      <c r="N837" s="42"/>
      <c r="O837" s="42"/>
      <c r="P837" s="39"/>
    </row>
    <row r="838" spans="1:16" ht="12.75" customHeight="1">
      <c r="A838" s="40"/>
      <c r="B838" s="42"/>
      <c r="C838" s="42"/>
      <c r="D838" s="42"/>
      <c r="E838" s="42"/>
      <c r="F838" s="42"/>
      <c r="G838" s="42"/>
      <c r="H838" s="42"/>
      <c r="I838" s="42"/>
      <c r="J838" s="45" t="s">
        <v>99</v>
      </c>
      <c r="K838" s="45"/>
      <c r="L838" s="45"/>
      <c r="M838" s="42">
        <v>10004</v>
      </c>
      <c r="N838" s="42"/>
      <c r="O838" s="42"/>
      <c r="P838" s="39"/>
    </row>
    <row r="839" spans="1:16" ht="12.75" customHeight="1">
      <c r="A839" s="46" t="s">
        <v>39</v>
      </c>
      <c r="B839" s="47"/>
      <c r="C839" s="47"/>
      <c r="D839" s="47"/>
      <c r="E839" s="47">
        <f>E832</f>
        <v>100039.74</v>
      </c>
      <c r="F839" s="47"/>
      <c r="G839" s="47">
        <f>G832</f>
        <v>93278.58</v>
      </c>
      <c r="H839" s="47">
        <f>H832</f>
        <v>-52438.92023999999</v>
      </c>
      <c r="I839" s="47"/>
      <c r="J839" s="47" t="s">
        <v>100</v>
      </c>
      <c r="K839" s="47"/>
      <c r="L839" s="47"/>
      <c r="M839" s="47">
        <f>SUM(M832:M838)</f>
        <v>145717.50024</v>
      </c>
      <c r="N839" s="47"/>
      <c r="O839" s="47"/>
      <c r="P839" s="39"/>
    </row>
    <row r="840" spans="1:16" ht="12.75">
      <c r="A840" s="48"/>
      <c r="B840" s="49"/>
      <c r="C840" s="49"/>
      <c r="D840" s="49"/>
      <c r="E840" s="49"/>
      <c r="F840" s="49"/>
      <c r="G840" s="49"/>
      <c r="H840" s="49"/>
      <c r="I840" s="49"/>
      <c r="J840" s="49"/>
      <c r="K840" s="49"/>
      <c r="L840" s="49"/>
      <c r="M840" s="49"/>
      <c r="N840" s="39"/>
      <c r="O840" s="39"/>
      <c r="P840" s="39"/>
    </row>
    <row r="841" spans="1:16" ht="12.75">
      <c r="A841" s="38" t="s">
        <v>42</v>
      </c>
      <c r="B841" s="38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50"/>
      <c r="N841" s="39"/>
      <c r="O841" s="39"/>
      <c r="P841" s="39"/>
    </row>
    <row r="843" spans="1:13" ht="12.75">
      <c r="A843" s="51" t="s">
        <v>101</v>
      </c>
      <c r="B843" s="51"/>
      <c r="C843" s="51"/>
      <c r="D843" s="51"/>
      <c r="E843" s="51"/>
      <c r="F843" s="51"/>
      <c r="G843" s="51"/>
      <c r="H843" s="51"/>
      <c r="I843" s="51"/>
      <c r="J843" s="51"/>
      <c r="K843" s="51"/>
      <c r="L843" s="51"/>
      <c r="M843" s="51"/>
    </row>
    <row r="844" spans="7:11" ht="12.75">
      <c r="G844" s="51" t="s">
        <v>102</v>
      </c>
      <c r="H844" s="51"/>
      <c r="I844" s="51"/>
      <c r="J844" s="51"/>
      <c r="K844" s="51"/>
    </row>
    <row r="846" spans="1:16" ht="12.75" customHeight="1">
      <c r="A846" s="37" t="s">
        <v>196</v>
      </c>
      <c r="B846" s="37"/>
      <c r="C846" s="37"/>
      <c r="D846" s="37"/>
      <c r="E846" s="37"/>
      <c r="F846" s="37"/>
      <c r="G846" s="37"/>
      <c r="H846" s="37"/>
      <c r="I846" s="37"/>
      <c r="J846" s="37"/>
      <c r="K846" s="37"/>
      <c r="L846" s="37"/>
      <c r="M846" s="38"/>
      <c r="N846" s="39"/>
      <c r="O846" s="39"/>
      <c r="P846" s="39"/>
    </row>
    <row r="847" spans="1:16" ht="12.75">
      <c r="A847" s="37"/>
      <c r="B847" s="37"/>
      <c r="C847" s="37"/>
      <c r="D847" s="37"/>
      <c r="E847" s="37"/>
      <c r="F847" s="37"/>
      <c r="G847" s="37"/>
      <c r="H847" s="37"/>
      <c r="I847" s="37"/>
      <c r="J847" s="37"/>
      <c r="K847" s="37"/>
      <c r="L847" s="37"/>
      <c r="M847" s="38"/>
      <c r="N847" s="39"/>
      <c r="O847" s="39"/>
      <c r="P847" s="39"/>
    </row>
    <row r="848" spans="1:16" ht="81" customHeight="1">
      <c r="A848" s="40" t="s">
        <v>1</v>
      </c>
      <c r="B848" s="40" t="s">
        <v>2</v>
      </c>
      <c r="C848" s="40" t="s">
        <v>86</v>
      </c>
      <c r="D848" s="40"/>
      <c r="E848" s="40" t="s">
        <v>87</v>
      </c>
      <c r="F848" s="40"/>
      <c r="G848" s="40" t="s">
        <v>88</v>
      </c>
      <c r="H848" s="41" t="s">
        <v>89</v>
      </c>
      <c r="I848" s="41" t="s">
        <v>90</v>
      </c>
      <c r="J848" s="40" t="s">
        <v>91</v>
      </c>
      <c r="K848" s="40"/>
      <c r="L848" s="40"/>
      <c r="M848" s="40"/>
      <c r="N848" s="40"/>
      <c r="O848" s="40"/>
      <c r="P848" s="39"/>
    </row>
    <row r="849" spans="1:16" ht="37.5" customHeight="1">
      <c r="A849" s="40" t="s">
        <v>197</v>
      </c>
      <c r="B849" s="52">
        <v>437.75</v>
      </c>
      <c r="C849" s="42"/>
      <c r="D849" s="42"/>
      <c r="E849" s="42">
        <v>87951.84</v>
      </c>
      <c r="F849" s="42"/>
      <c r="G849" s="42">
        <v>85925.16</v>
      </c>
      <c r="H849" s="42">
        <f>G849-M856</f>
        <v>-52398.744479999994</v>
      </c>
      <c r="I849" s="42">
        <f>G849/E849*100</f>
        <v>97.69569346133066</v>
      </c>
      <c r="J849" s="43" t="s">
        <v>93</v>
      </c>
      <c r="K849" s="43"/>
      <c r="L849" s="43"/>
      <c r="M849" s="42">
        <v>13381.3</v>
      </c>
      <c r="N849" s="42"/>
      <c r="O849" s="42"/>
      <c r="P849" s="39"/>
    </row>
    <row r="850" spans="1:16" ht="12.75" customHeight="1">
      <c r="A850" s="44"/>
      <c r="B850" s="42"/>
      <c r="C850" s="42"/>
      <c r="D850" s="42"/>
      <c r="E850" s="42"/>
      <c r="F850" s="42"/>
      <c r="G850" s="42"/>
      <c r="H850" s="42"/>
      <c r="I850" s="42"/>
      <c r="J850" s="43" t="s">
        <v>94</v>
      </c>
      <c r="K850" s="43"/>
      <c r="L850" s="43"/>
      <c r="M850" s="42">
        <v>6671.3</v>
      </c>
      <c r="N850" s="42"/>
      <c r="O850" s="42"/>
      <c r="P850" s="39"/>
    </row>
    <row r="851" spans="1:16" ht="39.75" customHeight="1">
      <c r="A851" s="40"/>
      <c r="B851" s="42"/>
      <c r="C851" s="42"/>
      <c r="D851" s="42"/>
      <c r="E851" s="42"/>
      <c r="F851" s="42"/>
      <c r="G851" s="42"/>
      <c r="H851" s="42"/>
      <c r="I851" s="42"/>
      <c r="J851" s="43" t="s">
        <v>95</v>
      </c>
      <c r="K851" s="43"/>
      <c r="L851" s="43"/>
      <c r="M851" s="42">
        <v>55631.4</v>
      </c>
      <c r="N851" s="42"/>
      <c r="O851" s="42"/>
      <c r="P851" s="39"/>
    </row>
    <row r="852" spans="1:16" ht="81" customHeight="1">
      <c r="A852" s="40"/>
      <c r="B852" s="42"/>
      <c r="C852" s="42"/>
      <c r="D852" s="42"/>
      <c r="E852" s="42"/>
      <c r="F852" s="42"/>
      <c r="G852" s="42"/>
      <c r="H852" s="42"/>
      <c r="I852" s="42"/>
      <c r="J852" s="43" t="s">
        <v>96</v>
      </c>
      <c r="K852" s="43"/>
      <c r="L852" s="43"/>
      <c r="M852" s="42">
        <v>51313.1</v>
      </c>
      <c r="N852" s="42"/>
      <c r="O852" s="42"/>
      <c r="P852" s="39"/>
    </row>
    <row r="853" spans="1:16" ht="41.25" customHeight="1">
      <c r="A853" s="40"/>
      <c r="B853" s="42"/>
      <c r="C853" s="42"/>
      <c r="D853" s="42"/>
      <c r="E853" s="42"/>
      <c r="F853" s="42"/>
      <c r="G853" s="42"/>
      <c r="H853" s="42"/>
      <c r="I853" s="42"/>
      <c r="J853" s="43" t="s">
        <v>97</v>
      </c>
      <c r="K853" s="43"/>
      <c r="L853" s="43"/>
      <c r="M853" s="42">
        <v>0</v>
      </c>
      <c r="N853" s="42"/>
      <c r="O853" s="42"/>
      <c r="P853" s="39"/>
    </row>
    <row r="854" spans="1:16" ht="12.75" customHeight="1">
      <c r="A854" s="40"/>
      <c r="B854" s="42"/>
      <c r="C854" s="42"/>
      <c r="D854" s="42"/>
      <c r="E854" s="42"/>
      <c r="F854" s="42"/>
      <c r="G854" s="42"/>
      <c r="H854" s="42"/>
      <c r="I854" s="42"/>
      <c r="J854" s="45" t="s">
        <v>98</v>
      </c>
      <c r="K854" s="45"/>
      <c r="L854" s="45"/>
      <c r="M854" s="42">
        <f>G849*0.028</f>
        <v>2405.90448</v>
      </c>
      <c r="N854" s="42"/>
      <c r="O854" s="42"/>
      <c r="P854" s="39"/>
    </row>
    <row r="855" spans="1:16" ht="12.75" customHeight="1">
      <c r="A855" s="40"/>
      <c r="B855" s="42"/>
      <c r="C855" s="42"/>
      <c r="D855" s="42"/>
      <c r="E855" s="42"/>
      <c r="F855" s="42"/>
      <c r="G855" s="42"/>
      <c r="H855" s="42"/>
      <c r="I855" s="42"/>
      <c r="J855" s="45" t="s">
        <v>99</v>
      </c>
      <c r="K855" s="45"/>
      <c r="L855" s="45"/>
      <c r="M855" s="42">
        <v>8920.9</v>
      </c>
      <c r="N855" s="42"/>
      <c r="O855" s="42"/>
      <c r="P855" s="39"/>
    </row>
    <row r="856" spans="1:16" ht="12.75" customHeight="1">
      <c r="A856" s="46" t="s">
        <v>39</v>
      </c>
      <c r="B856" s="47"/>
      <c r="C856" s="47"/>
      <c r="D856" s="47"/>
      <c r="E856" s="47">
        <f>E849</f>
        <v>87951.84</v>
      </c>
      <c r="F856" s="47"/>
      <c r="G856" s="47">
        <f>G849</f>
        <v>85925.16</v>
      </c>
      <c r="H856" s="47">
        <f>H849</f>
        <v>-52398.744479999994</v>
      </c>
      <c r="I856" s="47"/>
      <c r="J856" s="47" t="s">
        <v>100</v>
      </c>
      <c r="K856" s="47"/>
      <c r="L856" s="47"/>
      <c r="M856" s="47">
        <f>SUM(M849:M855)</f>
        <v>138323.90448</v>
      </c>
      <c r="N856" s="47"/>
      <c r="O856" s="47"/>
      <c r="P856" s="39"/>
    </row>
    <row r="857" spans="1:16" ht="12.75">
      <c r="A857" s="48"/>
      <c r="B857" s="49"/>
      <c r="C857" s="49"/>
      <c r="D857" s="49"/>
      <c r="E857" s="49"/>
      <c r="F857" s="49"/>
      <c r="G857" s="49"/>
      <c r="H857" s="49"/>
      <c r="I857" s="49"/>
      <c r="J857" s="49"/>
      <c r="K857" s="49"/>
      <c r="L857" s="49"/>
      <c r="M857" s="49"/>
      <c r="N857" s="39"/>
      <c r="O857" s="39"/>
      <c r="P857" s="39"/>
    </row>
    <row r="858" spans="1:16" ht="12.75">
      <c r="A858" s="38" t="s">
        <v>42</v>
      </c>
      <c r="B858" s="38"/>
      <c r="C858" s="38"/>
      <c r="D858" s="38"/>
      <c r="E858" s="38"/>
      <c r="F858" s="38"/>
      <c r="G858" s="38"/>
      <c r="H858" s="38"/>
      <c r="I858" s="38"/>
      <c r="J858" s="38"/>
      <c r="K858" s="38"/>
      <c r="L858" s="38"/>
      <c r="M858" s="50"/>
      <c r="N858" s="39"/>
      <c r="O858" s="39"/>
      <c r="P858" s="39"/>
    </row>
    <row r="860" spans="1:13" ht="12.75">
      <c r="A860" s="51" t="s">
        <v>101</v>
      </c>
      <c r="B860" s="51"/>
      <c r="C860" s="51"/>
      <c r="D860" s="51"/>
      <c r="E860" s="51"/>
      <c r="F860" s="51"/>
      <c r="G860" s="51"/>
      <c r="H860" s="51"/>
      <c r="I860" s="51"/>
      <c r="J860" s="51"/>
      <c r="K860" s="51"/>
      <c r="L860" s="51"/>
      <c r="M860" s="51"/>
    </row>
    <row r="861" spans="7:11" ht="12.75">
      <c r="G861" s="51" t="s">
        <v>102</v>
      </c>
      <c r="H861" s="51"/>
      <c r="I861" s="51"/>
      <c r="J861" s="51"/>
      <c r="K861" s="51"/>
    </row>
    <row r="864" spans="1:16" ht="12.75" customHeight="1">
      <c r="A864" s="37" t="s">
        <v>198</v>
      </c>
      <c r="B864" s="37"/>
      <c r="C864" s="37"/>
      <c r="D864" s="37"/>
      <c r="E864" s="37"/>
      <c r="F864" s="37"/>
      <c r="G864" s="37"/>
      <c r="H864" s="37"/>
      <c r="I864" s="37"/>
      <c r="J864" s="37"/>
      <c r="K864" s="37"/>
      <c r="L864" s="37"/>
      <c r="M864" s="38"/>
      <c r="N864" s="39"/>
      <c r="O864" s="39"/>
      <c r="P864" s="39"/>
    </row>
    <row r="865" spans="1:16" ht="12.75">
      <c r="A865" s="37"/>
      <c r="B865" s="37"/>
      <c r="C865" s="37"/>
      <c r="D865" s="37"/>
      <c r="E865" s="37"/>
      <c r="F865" s="37"/>
      <c r="G865" s="37"/>
      <c r="H865" s="37"/>
      <c r="I865" s="37"/>
      <c r="J865" s="37"/>
      <c r="K865" s="37"/>
      <c r="L865" s="37"/>
      <c r="M865" s="38"/>
      <c r="N865" s="39"/>
      <c r="O865" s="39"/>
      <c r="P865" s="39"/>
    </row>
    <row r="866" spans="1:16" ht="118.5" customHeight="1">
      <c r="A866" s="40" t="s">
        <v>1</v>
      </c>
      <c r="B866" s="40" t="s">
        <v>2</v>
      </c>
      <c r="C866" s="40" t="s">
        <v>86</v>
      </c>
      <c r="D866" s="40"/>
      <c r="E866" s="40" t="s">
        <v>87</v>
      </c>
      <c r="F866" s="40"/>
      <c r="G866" s="40" t="s">
        <v>88</v>
      </c>
      <c r="H866" s="41" t="s">
        <v>89</v>
      </c>
      <c r="I866" s="41" t="s">
        <v>90</v>
      </c>
      <c r="J866" s="40" t="s">
        <v>91</v>
      </c>
      <c r="K866" s="40"/>
      <c r="L866" s="40"/>
      <c r="M866" s="40"/>
      <c r="N866" s="40"/>
      <c r="O866" s="40"/>
      <c r="P866" s="39"/>
    </row>
    <row r="867" spans="1:16" ht="33.75" customHeight="1">
      <c r="A867" s="40" t="s">
        <v>199</v>
      </c>
      <c r="B867" s="42">
        <v>35.2</v>
      </c>
      <c r="C867" s="42"/>
      <c r="D867" s="42"/>
      <c r="E867" s="42">
        <v>4255.68</v>
      </c>
      <c r="F867" s="42"/>
      <c r="G867" s="42">
        <v>1000</v>
      </c>
      <c r="H867" s="42">
        <f>G867-M874</f>
        <v>-6278.599999999999</v>
      </c>
      <c r="I867" s="42">
        <f>G867/E867*100</f>
        <v>23.49800736897511</v>
      </c>
      <c r="J867" s="43" t="s">
        <v>93</v>
      </c>
      <c r="K867" s="43"/>
      <c r="L867" s="43"/>
      <c r="M867" s="42">
        <v>638.4</v>
      </c>
      <c r="N867" s="42"/>
      <c r="O867" s="42"/>
      <c r="P867" s="39"/>
    </row>
    <row r="868" spans="1:16" ht="12.75" customHeight="1">
      <c r="A868" s="44"/>
      <c r="B868" s="42"/>
      <c r="C868" s="42"/>
      <c r="D868" s="42"/>
      <c r="E868" s="42"/>
      <c r="F868" s="42"/>
      <c r="G868" s="42"/>
      <c r="H868" s="42"/>
      <c r="I868" s="42"/>
      <c r="J868" s="43" t="s">
        <v>94</v>
      </c>
      <c r="K868" s="43"/>
      <c r="L868" s="43"/>
      <c r="M868" s="42">
        <v>536.4</v>
      </c>
      <c r="N868" s="42"/>
      <c r="O868" s="42"/>
      <c r="P868" s="39"/>
    </row>
    <row r="869" spans="1:16" ht="12.75" customHeight="1" hidden="1">
      <c r="A869" s="40"/>
      <c r="B869" s="42"/>
      <c r="C869" s="42"/>
      <c r="D869" s="42"/>
      <c r="E869" s="42"/>
      <c r="F869" s="42"/>
      <c r="G869" s="42"/>
      <c r="H869" s="42"/>
      <c r="I869" s="42"/>
      <c r="J869" s="43" t="s">
        <v>95</v>
      </c>
      <c r="K869" s="43"/>
      <c r="L869" s="43"/>
      <c r="M869" s="42">
        <v>0</v>
      </c>
      <c r="N869" s="42"/>
      <c r="O869" s="42"/>
      <c r="P869" s="39"/>
    </row>
    <row r="870" spans="1:16" ht="76.5" customHeight="1">
      <c r="A870" s="40"/>
      <c r="B870" s="42"/>
      <c r="C870" s="42"/>
      <c r="D870" s="42"/>
      <c r="E870" s="42"/>
      <c r="F870" s="42"/>
      <c r="G870" s="42"/>
      <c r="H870" s="42"/>
      <c r="I870" s="42"/>
      <c r="J870" s="43" t="s">
        <v>96</v>
      </c>
      <c r="K870" s="43"/>
      <c r="L870" s="43"/>
      <c r="M870" s="42">
        <v>5650.2</v>
      </c>
      <c r="N870" s="42"/>
      <c r="O870" s="42"/>
      <c r="P870" s="39"/>
    </row>
    <row r="871" spans="1:16" ht="36" customHeight="1">
      <c r="A871" s="40"/>
      <c r="B871" s="42"/>
      <c r="C871" s="42"/>
      <c r="D871" s="42"/>
      <c r="E871" s="42"/>
      <c r="F871" s="42"/>
      <c r="G871" s="42"/>
      <c r="H871" s="42"/>
      <c r="I871" s="42"/>
      <c r="J871" s="43" t="s">
        <v>97</v>
      </c>
      <c r="K871" s="43"/>
      <c r="L871" s="43"/>
      <c r="M871" s="42">
        <v>0</v>
      </c>
      <c r="N871" s="42"/>
      <c r="O871" s="42"/>
      <c r="P871" s="39"/>
    </row>
    <row r="872" spans="1:16" ht="12.75" customHeight="1">
      <c r="A872" s="40"/>
      <c r="B872" s="42"/>
      <c r="C872" s="42"/>
      <c r="D872" s="42"/>
      <c r="E872" s="42"/>
      <c r="F872" s="42"/>
      <c r="G872" s="42"/>
      <c r="H872" s="42"/>
      <c r="I872" s="42"/>
      <c r="J872" s="45" t="s">
        <v>98</v>
      </c>
      <c r="K872" s="45"/>
      <c r="L872" s="45"/>
      <c r="M872" s="42">
        <f>G867*0.028</f>
        <v>28</v>
      </c>
      <c r="N872" s="42"/>
      <c r="O872" s="42"/>
      <c r="P872" s="39"/>
    </row>
    <row r="873" spans="1:16" ht="12.75" customHeight="1">
      <c r="A873" s="40"/>
      <c r="B873" s="42"/>
      <c r="C873" s="42"/>
      <c r="D873" s="42"/>
      <c r="E873" s="42"/>
      <c r="F873" s="42"/>
      <c r="G873" s="42"/>
      <c r="H873" s="42"/>
      <c r="I873" s="42"/>
      <c r="J873" s="45" t="s">
        <v>99</v>
      </c>
      <c r="K873" s="45"/>
      <c r="L873" s="45"/>
      <c r="M873" s="42">
        <v>425.6</v>
      </c>
      <c r="N873" s="42"/>
      <c r="O873" s="42"/>
      <c r="P873" s="39"/>
    </row>
    <row r="874" spans="1:16" ht="12.75" customHeight="1">
      <c r="A874" s="46" t="s">
        <v>39</v>
      </c>
      <c r="B874" s="47"/>
      <c r="C874" s="47"/>
      <c r="D874" s="47"/>
      <c r="E874" s="47">
        <f>E867</f>
        <v>4255.68</v>
      </c>
      <c r="F874" s="47"/>
      <c r="G874" s="47">
        <f>G867</f>
        <v>1000</v>
      </c>
      <c r="H874" s="47">
        <f>H867</f>
        <v>-6278.599999999999</v>
      </c>
      <c r="I874" s="47"/>
      <c r="J874" s="47" t="s">
        <v>100</v>
      </c>
      <c r="K874" s="47"/>
      <c r="L874" s="47"/>
      <c r="M874" s="47">
        <f>SUM(M867:M873)</f>
        <v>7278.599999999999</v>
      </c>
      <c r="N874" s="47"/>
      <c r="O874" s="47"/>
      <c r="P874" s="39"/>
    </row>
    <row r="875" spans="1:16" ht="12.75">
      <c r="A875" s="48"/>
      <c r="B875" s="49"/>
      <c r="C875" s="49"/>
      <c r="D875" s="49"/>
      <c r="E875" s="49"/>
      <c r="F875" s="49"/>
      <c r="G875" s="49"/>
      <c r="H875" s="49"/>
      <c r="I875" s="49"/>
      <c r="J875" s="49"/>
      <c r="K875" s="49"/>
      <c r="L875" s="49"/>
      <c r="M875" s="49"/>
      <c r="N875" s="39"/>
      <c r="O875" s="39"/>
      <c r="P875" s="39"/>
    </row>
    <row r="876" spans="1:16" ht="12.75">
      <c r="A876" s="38" t="s">
        <v>42</v>
      </c>
      <c r="B876" s="38"/>
      <c r="C876" s="38"/>
      <c r="D876" s="38"/>
      <c r="E876" s="38"/>
      <c r="F876" s="38"/>
      <c r="G876" s="38"/>
      <c r="H876" s="38"/>
      <c r="I876" s="38"/>
      <c r="J876" s="38"/>
      <c r="K876" s="38"/>
      <c r="L876" s="38"/>
      <c r="M876" s="50"/>
      <c r="N876" s="39"/>
      <c r="O876" s="39"/>
      <c r="P876" s="39"/>
    </row>
    <row r="878" spans="1:13" ht="12.75">
      <c r="A878" s="51" t="s">
        <v>101</v>
      </c>
      <c r="B878" s="51"/>
      <c r="C878" s="51"/>
      <c r="D878" s="51"/>
      <c r="E878" s="51"/>
      <c r="F878" s="51"/>
      <c r="G878" s="51"/>
      <c r="H878" s="51"/>
      <c r="I878" s="51"/>
      <c r="J878" s="51"/>
      <c r="K878" s="51"/>
      <c r="L878" s="51"/>
      <c r="M878" s="51"/>
    </row>
    <row r="879" spans="7:11" ht="12.75">
      <c r="G879" s="51" t="s">
        <v>102</v>
      </c>
      <c r="H879" s="51"/>
      <c r="I879" s="51"/>
      <c r="J879" s="51"/>
      <c r="K879" s="51"/>
    </row>
    <row r="881" spans="1:16" ht="12.75" customHeight="1">
      <c r="A881" s="37" t="s">
        <v>200</v>
      </c>
      <c r="B881" s="37"/>
      <c r="C881" s="37"/>
      <c r="D881" s="37"/>
      <c r="E881" s="37"/>
      <c r="F881" s="37"/>
      <c r="G881" s="37"/>
      <c r="H881" s="37"/>
      <c r="I881" s="37"/>
      <c r="J881" s="37"/>
      <c r="K881" s="37"/>
      <c r="L881" s="37"/>
      <c r="M881" s="38"/>
      <c r="N881" s="39"/>
      <c r="O881" s="39"/>
      <c r="P881" s="39"/>
    </row>
    <row r="882" spans="1:16" ht="12.75">
      <c r="A882" s="37"/>
      <c r="B882" s="37"/>
      <c r="C882" s="37"/>
      <c r="D882" s="37"/>
      <c r="E882" s="37"/>
      <c r="F882" s="37"/>
      <c r="G882" s="37"/>
      <c r="H882" s="37"/>
      <c r="I882" s="37"/>
      <c r="J882" s="37"/>
      <c r="K882" s="37"/>
      <c r="L882" s="37"/>
      <c r="M882" s="38"/>
      <c r="N882" s="39"/>
      <c r="O882" s="39"/>
      <c r="P882" s="39"/>
    </row>
    <row r="883" spans="1:16" ht="119.25" customHeight="1">
      <c r="A883" s="40" t="s">
        <v>1</v>
      </c>
      <c r="B883" s="40" t="s">
        <v>2</v>
      </c>
      <c r="C883" s="40" t="s">
        <v>86</v>
      </c>
      <c r="D883" s="40"/>
      <c r="E883" s="40" t="s">
        <v>87</v>
      </c>
      <c r="F883" s="40"/>
      <c r="G883" s="40" t="s">
        <v>88</v>
      </c>
      <c r="H883" s="41" t="s">
        <v>89</v>
      </c>
      <c r="I883" s="41" t="s">
        <v>90</v>
      </c>
      <c r="J883" s="40" t="s">
        <v>91</v>
      </c>
      <c r="K883" s="40"/>
      <c r="L883" s="40"/>
      <c r="M883" s="40"/>
      <c r="N883" s="40"/>
      <c r="O883" s="40"/>
      <c r="P883" s="39"/>
    </row>
    <row r="884" spans="1:16" ht="42.75" customHeight="1">
      <c r="A884" s="40" t="s">
        <v>201</v>
      </c>
      <c r="B884" s="42">
        <v>107.1</v>
      </c>
      <c r="C884" s="42"/>
      <c r="D884" s="42"/>
      <c r="E884" s="42">
        <v>12803.34</v>
      </c>
      <c r="F884" s="42"/>
      <c r="G884" s="42">
        <v>0</v>
      </c>
      <c r="H884" s="42">
        <f>G884-M891</f>
        <v>-9763.4</v>
      </c>
      <c r="I884" s="42">
        <f>G884/E884*100</f>
        <v>0</v>
      </c>
      <c r="J884" s="43" t="s">
        <v>93</v>
      </c>
      <c r="K884" s="43"/>
      <c r="L884" s="43"/>
      <c r="M884" s="42">
        <v>1930</v>
      </c>
      <c r="N884" s="42"/>
      <c r="O884" s="42"/>
      <c r="P884" s="39"/>
    </row>
    <row r="885" spans="1:16" ht="12.75" customHeight="1">
      <c r="A885" s="44"/>
      <c r="B885" s="42"/>
      <c r="C885" s="42"/>
      <c r="D885" s="42"/>
      <c r="E885" s="42"/>
      <c r="F885" s="42"/>
      <c r="G885" s="42"/>
      <c r="H885" s="42"/>
      <c r="I885" s="42"/>
      <c r="J885" s="43" t="s">
        <v>94</v>
      </c>
      <c r="K885" s="43"/>
      <c r="L885" s="43"/>
      <c r="M885" s="42">
        <v>1632.2</v>
      </c>
      <c r="N885" s="42"/>
      <c r="O885" s="42"/>
      <c r="P885" s="39"/>
    </row>
    <row r="886" spans="1:16" ht="28.5" customHeight="1">
      <c r="A886" s="40"/>
      <c r="B886" s="42"/>
      <c r="C886" s="42"/>
      <c r="D886" s="42"/>
      <c r="E886" s="42"/>
      <c r="F886" s="42"/>
      <c r="G886" s="42"/>
      <c r="H886" s="42"/>
      <c r="I886" s="42"/>
      <c r="J886" s="43" t="s">
        <v>95</v>
      </c>
      <c r="K886" s="43"/>
      <c r="L886" s="43"/>
      <c r="M886" s="42">
        <v>0</v>
      </c>
      <c r="N886" s="42"/>
      <c r="O886" s="42"/>
      <c r="P886" s="39"/>
    </row>
    <row r="887" spans="1:16" ht="67.5" customHeight="1">
      <c r="A887" s="40"/>
      <c r="B887" s="42"/>
      <c r="C887" s="42"/>
      <c r="D887" s="42"/>
      <c r="E887" s="42"/>
      <c r="F887" s="42"/>
      <c r="G887" s="42"/>
      <c r="H887" s="42"/>
      <c r="I887" s="42"/>
      <c r="J887" s="43" t="s">
        <v>96</v>
      </c>
      <c r="K887" s="43"/>
      <c r="L887" s="43"/>
      <c r="M887" s="42">
        <v>4914.5</v>
      </c>
      <c r="N887" s="42"/>
      <c r="O887" s="42"/>
      <c r="P887" s="39"/>
    </row>
    <row r="888" spans="1:16" ht="24" customHeight="1">
      <c r="A888" s="40"/>
      <c r="B888" s="42"/>
      <c r="C888" s="42"/>
      <c r="D888" s="42"/>
      <c r="E888" s="42"/>
      <c r="F888" s="42"/>
      <c r="G888" s="42"/>
      <c r="H888" s="42"/>
      <c r="I888" s="42"/>
      <c r="J888" s="43" t="s">
        <v>97</v>
      </c>
      <c r="K888" s="43"/>
      <c r="L888" s="43"/>
      <c r="M888" s="42">
        <v>0</v>
      </c>
      <c r="N888" s="42"/>
      <c r="O888" s="42"/>
      <c r="P888" s="39"/>
    </row>
    <row r="889" spans="1:16" ht="12.75" customHeight="1">
      <c r="A889" s="40"/>
      <c r="B889" s="42"/>
      <c r="C889" s="42"/>
      <c r="D889" s="42"/>
      <c r="E889" s="42"/>
      <c r="F889" s="42"/>
      <c r="G889" s="42"/>
      <c r="H889" s="42"/>
      <c r="I889" s="42"/>
      <c r="J889" s="45" t="s">
        <v>98</v>
      </c>
      <c r="K889" s="45"/>
      <c r="L889" s="45"/>
      <c r="M889" s="42">
        <f>G884*0.028</f>
        <v>0</v>
      </c>
      <c r="N889" s="42"/>
      <c r="O889" s="42"/>
      <c r="P889" s="39"/>
    </row>
    <row r="890" spans="1:16" ht="12.75" customHeight="1">
      <c r="A890" s="40"/>
      <c r="B890" s="42"/>
      <c r="C890" s="42"/>
      <c r="D890" s="42"/>
      <c r="E890" s="42"/>
      <c r="F890" s="42"/>
      <c r="G890" s="42"/>
      <c r="H890" s="42"/>
      <c r="I890" s="42"/>
      <c r="J890" s="45" t="s">
        <v>99</v>
      </c>
      <c r="K890" s="45"/>
      <c r="L890" s="45"/>
      <c r="M890" s="42">
        <v>1286.7</v>
      </c>
      <c r="N890" s="42"/>
      <c r="O890" s="42"/>
      <c r="P890" s="39"/>
    </row>
    <row r="891" spans="1:16" ht="12.75" customHeight="1">
      <c r="A891" s="46" t="s">
        <v>39</v>
      </c>
      <c r="B891" s="47"/>
      <c r="C891" s="47"/>
      <c r="D891" s="47"/>
      <c r="E891" s="47">
        <f>E884</f>
        <v>12803.34</v>
      </c>
      <c r="F891" s="47"/>
      <c r="G891" s="47">
        <f>G884</f>
        <v>0</v>
      </c>
      <c r="H891" s="47">
        <f>H884</f>
        <v>-9763.4</v>
      </c>
      <c r="I891" s="47"/>
      <c r="J891" s="47" t="s">
        <v>100</v>
      </c>
      <c r="K891" s="47"/>
      <c r="L891" s="47"/>
      <c r="M891" s="47">
        <f>SUM(M884:M890)</f>
        <v>9763.4</v>
      </c>
      <c r="N891" s="47"/>
      <c r="O891" s="47"/>
      <c r="P891" s="39"/>
    </row>
    <row r="892" spans="1:16" ht="12.75">
      <c r="A892" s="48"/>
      <c r="B892" s="49"/>
      <c r="C892" s="49"/>
      <c r="D892" s="49"/>
      <c r="E892" s="49"/>
      <c r="F892" s="49"/>
      <c r="G892" s="49"/>
      <c r="H892" s="49"/>
      <c r="I892" s="49"/>
      <c r="J892" s="49"/>
      <c r="K892" s="49"/>
      <c r="L892" s="49"/>
      <c r="M892" s="49"/>
      <c r="N892" s="39"/>
      <c r="O892" s="39"/>
      <c r="P892" s="39"/>
    </row>
    <row r="893" spans="1:16" ht="12.75">
      <c r="A893" s="38" t="s">
        <v>42</v>
      </c>
      <c r="B893" s="38"/>
      <c r="C893" s="38"/>
      <c r="D893" s="38"/>
      <c r="E893" s="38"/>
      <c r="F893" s="38"/>
      <c r="G893" s="38"/>
      <c r="H893" s="38"/>
      <c r="I893" s="38"/>
      <c r="J893" s="38"/>
      <c r="K893" s="38"/>
      <c r="L893" s="38"/>
      <c r="M893" s="50"/>
      <c r="N893" s="39"/>
      <c r="O893" s="39"/>
      <c r="P893" s="39"/>
    </row>
    <row r="895" spans="1:13" ht="12.75">
      <c r="A895" s="51" t="s">
        <v>101</v>
      </c>
      <c r="B895" s="51"/>
      <c r="C895" s="51"/>
      <c r="D895" s="51"/>
      <c r="E895" s="51"/>
      <c r="F895" s="51"/>
      <c r="G895" s="51"/>
      <c r="H895" s="51"/>
      <c r="I895" s="51"/>
      <c r="J895" s="51"/>
      <c r="K895" s="51"/>
      <c r="L895" s="51"/>
      <c r="M895" s="51"/>
    </row>
    <row r="896" spans="7:11" ht="12.75">
      <c r="G896" s="51" t="s">
        <v>102</v>
      </c>
      <c r="H896" s="51"/>
      <c r="I896" s="51"/>
      <c r="J896" s="51"/>
      <c r="K896" s="51"/>
    </row>
    <row r="898" spans="1:16" ht="12.75" customHeight="1">
      <c r="A898" s="37" t="s">
        <v>202</v>
      </c>
      <c r="B898" s="37"/>
      <c r="C898" s="37"/>
      <c r="D898" s="37"/>
      <c r="E898" s="37"/>
      <c r="F898" s="37"/>
      <c r="G898" s="37"/>
      <c r="H898" s="37"/>
      <c r="I898" s="37"/>
      <c r="J898" s="37"/>
      <c r="K898" s="37"/>
      <c r="L898" s="37"/>
      <c r="M898" s="38"/>
      <c r="N898" s="39"/>
      <c r="O898" s="39"/>
      <c r="P898" s="39"/>
    </row>
    <row r="899" spans="1:16" ht="12.75">
      <c r="A899" s="37"/>
      <c r="B899" s="37"/>
      <c r="C899" s="37"/>
      <c r="D899" s="37"/>
      <c r="E899" s="37"/>
      <c r="F899" s="37"/>
      <c r="G899" s="37"/>
      <c r="H899" s="37"/>
      <c r="I899" s="37"/>
      <c r="J899" s="37"/>
      <c r="K899" s="37"/>
      <c r="L899" s="37"/>
      <c r="M899" s="38"/>
      <c r="N899" s="39"/>
      <c r="O899" s="39"/>
      <c r="P899" s="39"/>
    </row>
    <row r="900" spans="1:16" ht="120" customHeight="1">
      <c r="A900" s="40" t="s">
        <v>1</v>
      </c>
      <c r="B900" s="40" t="s">
        <v>2</v>
      </c>
      <c r="C900" s="40" t="s">
        <v>86</v>
      </c>
      <c r="D900" s="40"/>
      <c r="E900" s="40" t="s">
        <v>87</v>
      </c>
      <c r="F900" s="40"/>
      <c r="G900" s="40" t="s">
        <v>88</v>
      </c>
      <c r="H900" s="41" t="s">
        <v>89</v>
      </c>
      <c r="I900" s="41" t="s">
        <v>90</v>
      </c>
      <c r="J900" s="40" t="s">
        <v>91</v>
      </c>
      <c r="K900" s="40"/>
      <c r="L900" s="40"/>
      <c r="M900" s="40"/>
      <c r="N900" s="40"/>
      <c r="O900" s="40"/>
      <c r="P900" s="39"/>
    </row>
    <row r="901" spans="1:16" ht="32.25" customHeight="1">
      <c r="A901" s="40" t="s">
        <v>203</v>
      </c>
      <c r="B901" s="42">
        <v>141.8</v>
      </c>
      <c r="C901" s="42"/>
      <c r="D901" s="42"/>
      <c r="E901" s="42">
        <v>17143.68</v>
      </c>
      <c r="F901" s="42"/>
      <c r="G901" s="42">
        <v>14259.28</v>
      </c>
      <c r="H901" s="42">
        <f>G901-M908</f>
        <v>-4444.279840000001</v>
      </c>
      <c r="I901" s="42">
        <f>G901/E901*100</f>
        <v>83.17514092656886</v>
      </c>
      <c r="J901" s="43" t="s">
        <v>93</v>
      </c>
      <c r="K901" s="43"/>
      <c r="L901" s="43"/>
      <c r="M901" s="42">
        <v>2571.5</v>
      </c>
      <c r="N901" s="42"/>
      <c r="O901" s="42"/>
      <c r="P901" s="39"/>
    </row>
    <row r="902" spans="1:16" ht="12.75" customHeight="1">
      <c r="A902" s="44"/>
      <c r="B902" s="42"/>
      <c r="C902" s="42"/>
      <c r="D902" s="42"/>
      <c r="E902" s="42"/>
      <c r="F902" s="42"/>
      <c r="G902" s="42"/>
      <c r="H902" s="42"/>
      <c r="I902" s="42"/>
      <c r="J902" s="43" t="s">
        <v>94</v>
      </c>
      <c r="K902" s="43"/>
      <c r="L902" s="43"/>
      <c r="M902" s="42">
        <v>2161</v>
      </c>
      <c r="N902" s="42"/>
      <c r="O902" s="42"/>
      <c r="P902" s="39"/>
    </row>
    <row r="903" spans="1:16" ht="26.25" customHeight="1">
      <c r="A903" s="40"/>
      <c r="B903" s="42"/>
      <c r="C903" s="42"/>
      <c r="D903" s="42"/>
      <c r="E903" s="42"/>
      <c r="F903" s="42"/>
      <c r="G903" s="42"/>
      <c r="H903" s="42"/>
      <c r="I903" s="42"/>
      <c r="J903" s="43" t="s">
        <v>95</v>
      </c>
      <c r="K903" s="43"/>
      <c r="L903" s="43"/>
      <c r="M903" s="42">
        <v>0</v>
      </c>
      <c r="N903" s="42"/>
      <c r="O903" s="42"/>
      <c r="P903" s="39"/>
    </row>
    <row r="904" spans="1:16" ht="12.75" customHeight="1">
      <c r="A904" s="40"/>
      <c r="B904" s="42"/>
      <c r="C904" s="42"/>
      <c r="D904" s="42"/>
      <c r="E904" s="42"/>
      <c r="F904" s="42"/>
      <c r="G904" s="42"/>
      <c r="H904" s="42"/>
      <c r="I904" s="42"/>
      <c r="J904" s="43" t="s">
        <v>96</v>
      </c>
      <c r="K904" s="43"/>
      <c r="L904" s="43"/>
      <c r="M904" s="42">
        <v>11857.4</v>
      </c>
      <c r="N904" s="42"/>
      <c r="O904" s="42"/>
      <c r="P904" s="39"/>
    </row>
    <row r="905" spans="1:16" ht="12.75" customHeight="1">
      <c r="A905" s="40"/>
      <c r="B905" s="42"/>
      <c r="C905" s="42"/>
      <c r="D905" s="42"/>
      <c r="E905" s="42"/>
      <c r="F905" s="42"/>
      <c r="G905" s="42"/>
      <c r="H905" s="42"/>
      <c r="I905" s="42"/>
      <c r="J905" s="43" t="s">
        <v>97</v>
      </c>
      <c r="K905" s="43"/>
      <c r="L905" s="43"/>
      <c r="M905" s="42">
        <v>0</v>
      </c>
      <c r="N905" s="42"/>
      <c r="O905" s="42"/>
      <c r="P905" s="39"/>
    </row>
    <row r="906" spans="1:16" ht="12.75" customHeight="1">
      <c r="A906" s="40"/>
      <c r="B906" s="42"/>
      <c r="C906" s="42"/>
      <c r="D906" s="42"/>
      <c r="E906" s="42"/>
      <c r="F906" s="42"/>
      <c r="G906" s="42"/>
      <c r="H906" s="42"/>
      <c r="I906" s="42"/>
      <c r="J906" s="45" t="s">
        <v>98</v>
      </c>
      <c r="K906" s="45"/>
      <c r="L906" s="45"/>
      <c r="M906" s="42">
        <f>G901*0.028</f>
        <v>399.25984000000005</v>
      </c>
      <c r="N906" s="42"/>
      <c r="O906" s="42"/>
      <c r="P906" s="39"/>
    </row>
    <row r="907" spans="1:16" ht="12.75" customHeight="1">
      <c r="A907" s="40"/>
      <c r="B907" s="42"/>
      <c r="C907" s="42"/>
      <c r="D907" s="42"/>
      <c r="E907" s="42"/>
      <c r="F907" s="42"/>
      <c r="G907" s="42"/>
      <c r="H907" s="42"/>
      <c r="I907" s="42"/>
      <c r="J907" s="45" t="s">
        <v>99</v>
      </c>
      <c r="K907" s="45"/>
      <c r="L907" s="45"/>
      <c r="M907" s="42">
        <v>1714.4</v>
      </c>
      <c r="N907" s="42"/>
      <c r="O907" s="42"/>
      <c r="P907" s="39"/>
    </row>
    <row r="908" spans="1:16" ht="12.75" customHeight="1">
      <c r="A908" s="46" t="s">
        <v>39</v>
      </c>
      <c r="B908" s="47"/>
      <c r="C908" s="47"/>
      <c r="D908" s="47"/>
      <c r="E908" s="47">
        <f>E901</f>
        <v>17143.68</v>
      </c>
      <c r="F908" s="47"/>
      <c r="G908" s="47">
        <f>G901</f>
        <v>14259.28</v>
      </c>
      <c r="H908" s="47">
        <f>H901</f>
        <v>-4444.279840000001</v>
      </c>
      <c r="I908" s="47"/>
      <c r="J908" s="47" t="s">
        <v>100</v>
      </c>
      <c r="K908" s="47"/>
      <c r="L908" s="47"/>
      <c r="M908" s="47">
        <f>SUM(M901:M907)</f>
        <v>18703.55984</v>
      </c>
      <c r="N908" s="47"/>
      <c r="O908" s="47"/>
      <c r="P908" s="39"/>
    </row>
    <row r="909" spans="1:16" ht="12.75">
      <c r="A909" s="48"/>
      <c r="B909" s="49"/>
      <c r="C909" s="49"/>
      <c r="D909" s="49"/>
      <c r="E909" s="49"/>
      <c r="F909" s="49"/>
      <c r="G909" s="49"/>
      <c r="H909" s="49"/>
      <c r="I909" s="49"/>
      <c r="J909" s="49"/>
      <c r="K909" s="49"/>
      <c r="L909" s="49"/>
      <c r="M909" s="49"/>
      <c r="N909" s="39"/>
      <c r="O909" s="39"/>
      <c r="P909" s="39"/>
    </row>
    <row r="910" spans="1:16" ht="12.75">
      <c r="A910" s="38" t="s">
        <v>42</v>
      </c>
      <c r="B910" s="38"/>
      <c r="C910" s="38"/>
      <c r="D910" s="38"/>
      <c r="E910" s="38"/>
      <c r="F910" s="38"/>
      <c r="G910" s="38"/>
      <c r="H910" s="38"/>
      <c r="I910" s="38"/>
      <c r="J910" s="38"/>
      <c r="K910" s="38"/>
      <c r="L910" s="38"/>
      <c r="M910" s="50"/>
      <c r="N910" s="39"/>
      <c r="O910" s="39"/>
      <c r="P910" s="39"/>
    </row>
    <row r="912" spans="1:13" ht="12.75">
      <c r="A912" s="51" t="s">
        <v>101</v>
      </c>
      <c r="B912" s="51"/>
      <c r="C912" s="51"/>
      <c r="D912" s="51"/>
      <c r="E912" s="51"/>
      <c r="F912" s="51"/>
      <c r="G912" s="51"/>
      <c r="H912" s="51"/>
      <c r="I912" s="51"/>
      <c r="J912" s="51"/>
      <c r="K912" s="51"/>
      <c r="L912" s="51"/>
      <c r="M912" s="51"/>
    </row>
    <row r="913" spans="7:11" ht="12.75">
      <c r="G913" s="51" t="s">
        <v>102</v>
      </c>
      <c r="H913" s="51"/>
      <c r="I913" s="51"/>
      <c r="J913" s="51"/>
      <c r="K913" s="51"/>
    </row>
    <row r="915" spans="1:16" ht="12.75" customHeight="1">
      <c r="A915" s="37" t="s">
        <v>204</v>
      </c>
      <c r="B915" s="37"/>
      <c r="C915" s="37"/>
      <c r="D915" s="37"/>
      <c r="E915" s="37"/>
      <c r="F915" s="37"/>
      <c r="G915" s="37"/>
      <c r="H915" s="37"/>
      <c r="I915" s="37"/>
      <c r="J915" s="37"/>
      <c r="K915" s="37"/>
      <c r="L915" s="37"/>
      <c r="M915" s="38"/>
      <c r="N915" s="39"/>
      <c r="O915" s="39"/>
      <c r="P915" s="39"/>
    </row>
    <row r="916" spans="1:16" ht="12.75">
      <c r="A916" s="37"/>
      <c r="B916" s="37"/>
      <c r="C916" s="37"/>
      <c r="D916" s="37"/>
      <c r="E916" s="37"/>
      <c r="F916" s="37"/>
      <c r="G916" s="37"/>
      <c r="H916" s="37"/>
      <c r="I916" s="37"/>
      <c r="J916" s="37"/>
      <c r="K916" s="37"/>
      <c r="L916" s="37"/>
      <c r="M916" s="38"/>
      <c r="N916" s="39"/>
      <c r="O916" s="39"/>
      <c r="P916" s="39"/>
    </row>
    <row r="917" spans="1:16" ht="96.75" customHeight="1">
      <c r="A917" s="40" t="s">
        <v>1</v>
      </c>
      <c r="B917" s="40" t="s">
        <v>2</v>
      </c>
      <c r="C917" s="40" t="s">
        <v>86</v>
      </c>
      <c r="D917" s="40"/>
      <c r="E917" s="40" t="s">
        <v>87</v>
      </c>
      <c r="F917" s="40"/>
      <c r="G917" s="40" t="s">
        <v>88</v>
      </c>
      <c r="H917" s="41" t="s">
        <v>128</v>
      </c>
      <c r="I917" s="41" t="s">
        <v>90</v>
      </c>
      <c r="J917" s="40" t="s">
        <v>91</v>
      </c>
      <c r="K917" s="40"/>
      <c r="L917" s="40"/>
      <c r="M917" s="40"/>
      <c r="N917" s="40"/>
      <c r="O917" s="40"/>
      <c r="P917" s="39"/>
    </row>
    <row r="918" spans="1:16" ht="49.5" customHeight="1">
      <c r="A918" s="40" t="s">
        <v>205</v>
      </c>
      <c r="B918" s="42">
        <v>388.9</v>
      </c>
      <c r="C918" s="42"/>
      <c r="D918" s="42"/>
      <c r="E918" s="42">
        <v>67925.34</v>
      </c>
      <c r="F918" s="42"/>
      <c r="G918" s="42">
        <v>65349.9</v>
      </c>
      <c r="H918" s="42">
        <f>G918-M925</f>
        <v>12946.6028</v>
      </c>
      <c r="I918" s="42">
        <f>G918/E918*100</f>
        <v>96.20842530931756</v>
      </c>
      <c r="J918" s="43" t="s">
        <v>93</v>
      </c>
      <c r="K918" s="43"/>
      <c r="L918" s="43"/>
      <c r="M918" s="42">
        <v>10188.8</v>
      </c>
      <c r="N918" s="42"/>
      <c r="O918" s="42"/>
      <c r="P918" s="39"/>
    </row>
    <row r="919" spans="1:16" ht="12.75" customHeight="1">
      <c r="A919" s="44"/>
      <c r="B919" s="42"/>
      <c r="C919" s="42"/>
      <c r="D919" s="42"/>
      <c r="E919" s="42"/>
      <c r="F919" s="42"/>
      <c r="G919" s="42"/>
      <c r="H919" s="42"/>
      <c r="I919" s="42"/>
      <c r="J919" s="43" t="s">
        <v>94</v>
      </c>
      <c r="K919" s="43"/>
      <c r="L919" s="43"/>
      <c r="M919" s="42">
        <v>5926.8</v>
      </c>
      <c r="N919" s="42"/>
      <c r="O919" s="42"/>
      <c r="P919" s="39"/>
    </row>
    <row r="920" spans="1:16" ht="26.25" customHeight="1">
      <c r="A920" s="40"/>
      <c r="B920" s="42"/>
      <c r="C920" s="42"/>
      <c r="D920" s="42"/>
      <c r="E920" s="42"/>
      <c r="F920" s="42"/>
      <c r="G920" s="42"/>
      <c r="H920" s="42"/>
      <c r="I920" s="42"/>
      <c r="J920" s="43" t="s">
        <v>95</v>
      </c>
      <c r="K920" s="43"/>
      <c r="L920" s="43"/>
      <c r="M920" s="42">
        <v>0</v>
      </c>
      <c r="N920" s="42"/>
      <c r="O920" s="42"/>
      <c r="P920" s="39"/>
    </row>
    <row r="921" spans="1:16" ht="12.75" customHeight="1">
      <c r="A921" s="40"/>
      <c r="B921" s="42"/>
      <c r="C921" s="42"/>
      <c r="D921" s="42"/>
      <c r="E921" s="42"/>
      <c r="F921" s="42"/>
      <c r="G921" s="42"/>
      <c r="H921" s="42"/>
      <c r="I921" s="42"/>
      <c r="J921" s="43" t="s">
        <v>96</v>
      </c>
      <c r="K921" s="43"/>
      <c r="L921" s="43"/>
      <c r="M921" s="42">
        <v>27665.4</v>
      </c>
      <c r="N921" s="42"/>
      <c r="O921" s="42"/>
      <c r="P921" s="39"/>
    </row>
    <row r="922" spans="1:16" ht="48" customHeight="1">
      <c r="A922" s="40"/>
      <c r="B922" s="42"/>
      <c r="C922" s="42"/>
      <c r="D922" s="42"/>
      <c r="E922" s="42"/>
      <c r="F922" s="42"/>
      <c r="G922" s="42"/>
      <c r="H922" s="42"/>
      <c r="I922" s="42"/>
      <c r="J922" s="43" t="s">
        <v>97</v>
      </c>
      <c r="K922" s="43"/>
      <c r="L922" s="43"/>
      <c r="M922" s="42">
        <v>0</v>
      </c>
      <c r="N922" s="42"/>
      <c r="O922" s="42"/>
      <c r="P922" s="39"/>
    </row>
    <row r="923" spans="1:16" ht="12.75" customHeight="1">
      <c r="A923" s="40"/>
      <c r="B923" s="42"/>
      <c r="C923" s="42"/>
      <c r="D923" s="42"/>
      <c r="E923" s="42"/>
      <c r="F923" s="42"/>
      <c r="G923" s="42"/>
      <c r="H923" s="42"/>
      <c r="I923" s="42"/>
      <c r="J923" s="45" t="s">
        <v>98</v>
      </c>
      <c r="K923" s="45"/>
      <c r="L923" s="45"/>
      <c r="M923" s="42">
        <f>G918*0.028</f>
        <v>1829.7972</v>
      </c>
      <c r="N923" s="42"/>
      <c r="O923" s="42"/>
      <c r="P923" s="39"/>
    </row>
    <row r="924" spans="1:16" ht="12.75" customHeight="1">
      <c r="A924" s="40"/>
      <c r="B924" s="42"/>
      <c r="C924" s="42"/>
      <c r="D924" s="42"/>
      <c r="E924" s="42"/>
      <c r="F924" s="42"/>
      <c r="G924" s="42"/>
      <c r="H924" s="42"/>
      <c r="I924" s="42"/>
      <c r="J924" s="45" t="s">
        <v>99</v>
      </c>
      <c r="K924" s="45"/>
      <c r="L924" s="45"/>
      <c r="M924" s="42">
        <v>6792.5</v>
      </c>
      <c r="N924" s="42"/>
      <c r="O924" s="42"/>
      <c r="P924" s="39"/>
    </row>
    <row r="925" spans="1:16" ht="12.75" customHeight="1">
      <c r="A925" s="46" t="s">
        <v>39</v>
      </c>
      <c r="B925" s="47"/>
      <c r="C925" s="47"/>
      <c r="D925" s="47"/>
      <c r="E925" s="47">
        <f>E918</f>
        <v>67925.34</v>
      </c>
      <c r="F925" s="47"/>
      <c r="G925" s="47">
        <f>G918</f>
        <v>65349.9</v>
      </c>
      <c r="H925" s="47">
        <f>H918</f>
        <v>12946.6028</v>
      </c>
      <c r="I925" s="47"/>
      <c r="J925" s="47" t="s">
        <v>100</v>
      </c>
      <c r="K925" s="47"/>
      <c r="L925" s="47"/>
      <c r="M925" s="47">
        <f>SUM(M918:M924)</f>
        <v>52403.2972</v>
      </c>
      <c r="N925" s="47"/>
      <c r="O925" s="47"/>
      <c r="P925" s="39"/>
    </row>
    <row r="926" spans="1:16" ht="12.75">
      <c r="A926" s="48"/>
      <c r="B926" s="49"/>
      <c r="C926" s="49"/>
      <c r="D926" s="49"/>
      <c r="E926" s="49"/>
      <c r="F926" s="49"/>
      <c r="G926" s="49"/>
      <c r="H926" s="49"/>
      <c r="I926" s="49"/>
      <c r="J926" s="49"/>
      <c r="K926" s="49"/>
      <c r="L926" s="49"/>
      <c r="M926" s="49"/>
      <c r="N926" s="39"/>
      <c r="O926" s="39"/>
      <c r="P926" s="39"/>
    </row>
    <row r="927" spans="1:16" ht="12.75">
      <c r="A927" s="38" t="s">
        <v>42</v>
      </c>
      <c r="B927" s="38"/>
      <c r="C927" s="38"/>
      <c r="D927" s="38"/>
      <c r="E927" s="38"/>
      <c r="F927" s="38"/>
      <c r="G927" s="38"/>
      <c r="H927" s="38"/>
      <c r="I927" s="38"/>
      <c r="J927" s="38"/>
      <c r="K927" s="38"/>
      <c r="L927" s="38"/>
      <c r="M927" s="50"/>
      <c r="N927" s="39"/>
      <c r="O927" s="39"/>
      <c r="P927" s="39"/>
    </row>
    <row r="929" spans="1:13" ht="12.75">
      <c r="A929" s="51" t="s">
        <v>101</v>
      </c>
      <c r="B929" s="51"/>
      <c r="C929" s="51"/>
      <c r="D929" s="51"/>
      <c r="E929" s="51"/>
      <c r="F929" s="51"/>
      <c r="G929" s="51"/>
      <c r="H929" s="51"/>
      <c r="I929" s="51"/>
      <c r="J929" s="51"/>
      <c r="K929" s="51"/>
      <c r="L929" s="51"/>
      <c r="M929" s="51"/>
    </row>
    <row r="930" spans="7:11" ht="12.75">
      <c r="G930" s="51" t="s">
        <v>102</v>
      </c>
      <c r="H930" s="51"/>
      <c r="I930" s="51"/>
      <c r="J930" s="51"/>
      <c r="K930" s="51"/>
    </row>
    <row r="933" spans="1:16" ht="12.75" customHeight="1">
      <c r="A933" s="37" t="s">
        <v>206</v>
      </c>
      <c r="B933" s="37"/>
      <c r="C933" s="37"/>
      <c r="D933" s="37"/>
      <c r="E933" s="37"/>
      <c r="F933" s="37"/>
      <c r="G933" s="37"/>
      <c r="H933" s="37"/>
      <c r="I933" s="37"/>
      <c r="J933" s="37"/>
      <c r="K933" s="37"/>
      <c r="L933" s="37"/>
      <c r="M933" s="38"/>
      <c r="N933" s="39"/>
      <c r="O933" s="39"/>
      <c r="P933" s="39"/>
    </row>
    <row r="934" spans="1:16" ht="12.75">
      <c r="A934" s="37"/>
      <c r="B934" s="37"/>
      <c r="C934" s="37"/>
      <c r="D934" s="37"/>
      <c r="E934" s="37"/>
      <c r="F934" s="37"/>
      <c r="G934" s="37"/>
      <c r="H934" s="37"/>
      <c r="I934" s="37"/>
      <c r="J934" s="37"/>
      <c r="K934" s="37"/>
      <c r="L934" s="37"/>
      <c r="M934" s="38"/>
      <c r="N934" s="39"/>
      <c r="O934" s="39"/>
      <c r="P934" s="39"/>
    </row>
    <row r="935" spans="1:16" ht="108" customHeight="1">
      <c r="A935" s="40" t="s">
        <v>1</v>
      </c>
      <c r="B935" s="40" t="s">
        <v>2</v>
      </c>
      <c r="C935" s="40" t="s">
        <v>86</v>
      </c>
      <c r="D935" s="40"/>
      <c r="E935" s="40" t="s">
        <v>87</v>
      </c>
      <c r="F935" s="40"/>
      <c r="G935" s="40" t="s">
        <v>88</v>
      </c>
      <c r="H935" s="41" t="s">
        <v>128</v>
      </c>
      <c r="I935" s="41" t="s">
        <v>90</v>
      </c>
      <c r="J935" s="40" t="s">
        <v>91</v>
      </c>
      <c r="K935" s="40"/>
      <c r="L935" s="40"/>
      <c r="M935" s="40"/>
      <c r="N935" s="40"/>
      <c r="O935" s="40"/>
      <c r="P935" s="39"/>
    </row>
    <row r="936" spans="1:16" ht="28.5" customHeight="1">
      <c r="A936" s="40" t="s">
        <v>207</v>
      </c>
      <c r="B936" s="42">
        <v>381.7</v>
      </c>
      <c r="C936" s="42"/>
      <c r="D936" s="42"/>
      <c r="E936" s="42">
        <v>51048.66</v>
      </c>
      <c r="F936" s="42"/>
      <c r="G936" s="42">
        <v>37805.89</v>
      </c>
      <c r="H936" s="42">
        <f>G936-M943</f>
        <v>-27694.174919999998</v>
      </c>
      <c r="I936" s="42">
        <f>G936/E936*100</f>
        <v>74.05853552277375</v>
      </c>
      <c r="J936" s="43" t="s">
        <v>93</v>
      </c>
      <c r="K936" s="43"/>
      <c r="L936" s="43"/>
      <c r="M936" s="42">
        <v>7657.3</v>
      </c>
      <c r="N936" s="42"/>
      <c r="O936" s="42"/>
      <c r="P936" s="39"/>
    </row>
    <row r="937" spans="1:16" ht="12.75" customHeight="1">
      <c r="A937" s="44"/>
      <c r="B937" s="42"/>
      <c r="C937" s="42"/>
      <c r="D937" s="42"/>
      <c r="E937" s="42"/>
      <c r="F937" s="42"/>
      <c r="G937" s="42"/>
      <c r="H937" s="42"/>
      <c r="I937" s="42"/>
      <c r="J937" s="43" t="s">
        <v>94</v>
      </c>
      <c r="K937" s="43"/>
      <c r="L937" s="43"/>
      <c r="M937" s="42">
        <v>5817.1</v>
      </c>
      <c r="N937" s="42"/>
      <c r="O937" s="42"/>
      <c r="P937" s="39"/>
    </row>
    <row r="938" spans="1:16" ht="27" customHeight="1">
      <c r="A938" s="40"/>
      <c r="B938" s="42"/>
      <c r="C938" s="42"/>
      <c r="D938" s="42"/>
      <c r="E938" s="42"/>
      <c r="F938" s="42"/>
      <c r="G938" s="42"/>
      <c r="H938" s="42"/>
      <c r="I938" s="42"/>
      <c r="J938" s="43" t="s">
        <v>95</v>
      </c>
      <c r="K938" s="43"/>
      <c r="L938" s="43"/>
      <c r="M938" s="42">
        <v>0</v>
      </c>
      <c r="N938" s="42"/>
      <c r="O938" s="42"/>
      <c r="P938" s="39"/>
    </row>
    <row r="939" spans="1:16" ht="64.5" customHeight="1">
      <c r="A939" s="40"/>
      <c r="B939" s="42"/>
      <c r="C939" s="42"/>
      <c r="D939" s="42"/>
      <c r="E939" s="42"/>
      <c r="F939" s="42"/>
      <c r="G939" s="42"/>
      <c r="H939" s="42"/>
      <c r="I939" s="42"/>
      <c r="J939" s="43" t="s">
        <v>96</v>
      </c>
      <c r="K939" s="43"/>
      <c r="L939" s="43"/>
      <c r="M939" s="42">
        <v>45862.2</v>
      </c>
      <c r="N939" s="42"/>
      <c r="O939" s="42"/>
      <c r="P939" s="39"/>
    </row>
    <row r="940" spans="1:16" ht="35.25" customHeight="1">
      <c r="A940" s="40"/>
      <c r="B940" s="42"/>
      <c r="C940" s="42"/>
      <c r="D940" s="42"/>
      <c r="E940" s="42"/>
      <c r="F940" s="42"/>
      <c r="G940" s="42"/>
      <c r="H940" s="42"/>
      <c r="I940" s="42"/>
      <c r="J940" s="43" t="s">
        <v>97</v>
      </c>
      <c r="K940" s="43"/>
      <c r="L940" s="43"/>
      <c r="M940" s="42">
        <v>0</v>
      </c>
      <c r="N940" s="42"/>
      <c r="O940" s="42"/>
      <c r="P940" s="39"/>
    </row>
    <row r="941" spans="1:16" ht="12.75" customHeight="1">
      <c r="A941" s="40"/>
      <c r="B941" s="42"/>
      <c r="C941" s="42"/>
      <c r="D941" s="42"/>
      <c r="E941" s="42"/>
      <c r="F941" s="42"/>
      <c r="G941" s="42"/>
      <c r="H941" s="42"/>
      <c r="I941" s="42"/>
      <c r="J941" s="45" t="s">
        <v>98</v>
      </c>
      <c r="K941" s="45"/>
      <c r="L941" s="45"/>
      <c r="M941" s="42">
        <f>G936*0.028</f>
        <v>1058.56492</v>
      </c>
      <c r="N941" s="42"/>
      <c r="O941" s="42"/>
      <c r="P941" s="39"/>
    </row>
    <row r="942" spans="1:16" ht="12.75" customHeight="1">
      <c r="A942" s="40"/>
      <c r="B942" s="42"/>
      <c r="C942" s="42"/>
      <c r="D942" s="42"/>
      <c r="E942" s="42"/>
      <c r="F942" s="42"/>
      <c r="G942" s="42"/>
      <c r="H942" s="42"/>
      <c r="I942" s="42"/>
      <c r="J942" s="45" t="s">
        <v>99</v>
      </c>
      <c r="K942" s="45"/>
      <c r="L942" s="45"/>
      <c r="M942" s="42">
        <v>5104.9</v>
      </c>
      <c r="N942" s="42"/>
      <c r="O942" s="42"/>
      <c r="P942" s="39"/>
    </row>
    <row r="943" spans="1:16" ht="12.75" customHeight="1">
      <c r="A943" s="46" t="s">
        <v>39</v>
      </c>
      <c r="B943" s="47"/>
      <c r="C943" s="47"/>
      <c r="D943" s="47"/>
      <c r="E943" s="47">
        <f>E936</f>
        <v>51048.66</v>
      </c>
      <c r="F943" s="47"/>
      <c r="G943" s="47">
        <f>G936</f>
        <v>37805.89</v>
      </c>
      <c r="H943" s="47">
        <f>H936</f>
        <v>-27694.174919999998</v>
      </c>
      <c r="I943" s="47"/>
      <c r="J943" s="47" t="s">
        <v>100</v>
      </c>
      <c r="K943" s="47"/>
      <c r="L943" s="47"/>
      <c r="M943" s="47">
        <f>SUM(M936:M942)</f>
        <v>65500.06492</v>
      </c>
      <c r="N943" s="47"/>
      <c r="O943" s="47"/>
      <c r="P943" s="39"/>
    </row>
    <row r="944" spans="1:16" ht="12.75">
      <c r="A944" s="48"/>
      <c r="B944" s="49"/>
      <c r="C944" s="49"/>
      <c r="D944" s="49"/>
      <c r="E944" s="49"/>
      <c r="F944" s="49"/>
      <c r="G944" s="49"/>
      <c r="H944" s="49"/>
      <c r="I944" s="49"/>
      <c r="J944" s="49"/>
      <c r="K944" s="49"/>
      <c r="L944" s="49"/>
      <c r="M944" s="49"/>
      <c r="N944" s="39"/>
      <c r="O944" s="39"/>
      <c r="P944" s="39"/>
    </row>
    <row r="945" spans="1:16" ht="12.75">
      <c r="A945" s="38" t="s">
        <v>42</v>
      </c>
      <c r="B945" s="38"/>
      <c r="C945" s="38"/>
      <c r="D945" s="38"/>
      <c r="E945" s="38"/>
      <c r="F945" s="38"/>
      <c r="G945" s="38"/>
      <c r="H945" s="38"/>
      <c r="I945" s="38"/>
      <c r="J945" s="38"/>
      <c r="K945" s="38"/>
      <c r="L945" s="38"/>
      <c r="M945" s="50"/>
      <c r="N945" s="39"/>
      <c r="O945" s="39"/>
      <c r="P945" s="39"/>
    </row>
    <row r="947" spans="1:13" ht="12.75">
      <c r="A947" s="51" t="s">
        <v>101</v>
      </c>
      <c r="B947" s="51"/>
      <c r="C947" s="51"/>
      <c r="D947" s="51"/>
      <c r="E947" s="51"/>
      <c r="F947" s="51"/>
      <c r="G947" s="51"/>
      <c r="H947" s="51"/>
      <c r="I947" s="51"/>
      <c r="J947" s="51"/>
      <c r="K947" s="51"/>
      <c r="L947" s="51"/>
      <c r="M947" s="51"/>
    </row>
    <row r="948" spans="7:11" ht="12.75">
      <c r="G948" s="51" t="s">
        <v>102</v>
      </c>
      <c r="H948" s="51"/>
      <c r="I948" s="51"/>
      <c r="J948" s="51"/>
      <c r="K948" s="51"/>
    </row>
    <row r="950" spans="1:16" ht="12.75" customHeight="1">
      <c r="A950" s="37" t="s">
        <v>208</v>
      </c>
      <c r="B950" s="37"/>
      <c r="C950" s="37"/>
      <c r="D950" s="37"/>
      <c r="E950" s="37"/>
      <c r="F950" s="37"/>
      <c r="G950" s="37"/>
      <c r="H950" s="37"/>
      <c r="I950" s="37"/>
      <c r="J950" s="37"/>
      <c r="K950" s="37"/>
      <c r="L950" s="37"/>
      <c r="M950" s="38"/>
      <c r="N950" s="39"/>
      <c r="O950" s="39"/>
      <c r="P950" s="39"/>
    </row>
    <row r="951" spans="1:16" ht="12.75">
      <c r="A951" s="37"/>
      <c r="B951" s="37"/>
      <c r="C951" s="37"/>
      <c r="D951" s="37"/>
      <c r="E951" s="37"/>
      <c r="F951" s="37"/>
      <c r="G951" s="37"/>
      <c r="H951" s="37"/>
      <c r="I951" s="37"/>
      <c r="J951" s="37"/>
      <c r="K951" s="37"/>
      <c r="L951" s="37"/>
      <c r="M951" s="38"/>
      <c r="N951" s="39"/>
      <c r="O951" s="39"/>
      <c r="P951" s="39"/>
    </row>
    <row r="952" spans="1:16" ht="98.25" customHeight="1">
      <c r="A952" s="40" t="s">
        <v>1</v>
      </c>
      <c r="B952" s="40" t="s">
        <v>2</v>
      </c>
      <c r="C952" s="40" t="s">
        <v>86</v>
      </c>
      <c r="D952" s="40"/>
      <c r="E952" s="40" t="s">
        <v>87</v>
      </c>
      <c r="F952" s="40"/>
      <c r="G952" s="40" t="s">
        <v>88</v>
      </c>
      <c r="H952" s="41" t="s">
        <v>128</v>
      </c>
      <c r="I952" s="41" t="s">
        <v>90</v>
      </c>
      <c r="J952" s="40" t="s">
        <v>91</v>
      </c>
      <c r="K952" s="40"/>
      <c r="L952" s="40"/>
      <c r="M952" s="40"/>
      <c r="N952" s="40"/>
      <c r="O952" s="40"/>
      <c r="P952" s="39"/>
    </row>
    <row r="953" spans="1:16" ht="44.25" customHeight="1">
      <c r="A953" s="40" t="s">
        <v>209</v>
      </c>
      <c r="B953" s="42">
        <v>5894.2</v>
      </c>
      <c r="C953" s="42"/>
      <c r="D953" s="42"/>
      <c r="E953" s="42">
        <v>1995759.7</v>
      </c>
      <c r="F953" s="42"/>
      <c r="G953" s="42">
        <v>1958618.19</v>
      </c>
      <c r="H953" s="42">
        <f>G953-M960</f>
        <v>36819.5806799999</v>
      </c>
      <c r="I953" s="42">
        <f>G953/E953*100</f>
        <v>98.1389788560216</v>
      </c>
      <c r="J953" s="43" t="s">
        <v>93</v>
      </c>
      <c r="K953" s="43"/>
      <c r="L953" s="43"/>
      <c r="M953" s="42">
        <v>258868.3</v>
      </c>
      <c r="N953" s="42"/>
      <c r="O953" s="42"/>
      <c r="P953" s="39"/>
    </row>
    <row r="954" spans="1:16" ht="12.75" customHeight="1">
      <c r="A954" s="44"/>
      <c r="B954" s="42"/>
      <c r="C954" s="42"/>
      <c r="D954" s="42"/>
      <c r="E954" s="42"/>
      <c r="F954" s="42"/>
      <c r="G954" s="42"/>
      <c r="H954" s="42"/>
      <c r="I954" s="42"/>
      <c r="J954" s="43" t="s">
        <v>94</v>
      </c>
      <c r="K954" s="43"/>
      <c r="L954" s="43"/>
      <c r="M954" s="42">
        <v>89827.6</v>
      </c>
      <c r="N954" s="42"/>
      <c r="O954" s="42"/>
      <c r="P954" s="39"/>
    </row>
    <row r="955" spans="1:16" ht="30.75" customHeight="1">
      <c r="A955" s="40"/>
      <c r="B955" s="42"/>
      <c r="C955" s="42"/>
      <c r="D955" s="42"/>
      <c r="E955" s="42"/>
      <c r="F955" s="42"/>
      <c r="G955" s="42"/>
      <c r="H955" s="42"/>
      <c r="I955" s="42"/>
      <c r="J955" s="43" t="s">
        <v>95</v>
      </c>
      <c r="K955" s="43"/>
      <c r="L955" s="43"/>
      <c r="M955" s="42">
        <v>224751</v>
      </c>
      <c r="N955" s="42"/>
      <c r="O955" s="42"/>
      <c r="P955" s="39"/>
    </row>
    <row r="956" spans="1:16" ht="65.25" customHeight="1">
      <c r="A956" s="40"/>
      <c r="B956" s="42"/>
      <c r="C956" s="42"/>
      <c r="D956" s="42"/>
      <c r="E956" s="42"/>
      <c r="F956" s="42"/>
      <c r="G956" s="42"/>
      <c r="H956" s="42"/>
      <c r="I956" s="42"/>
      <c r="J956" s="43" t="s">
        <v>96</v>
      </c>
      <c r="K956" s="43"/>
      <c r="L956" s="43"/>
      <c r="M956" s="42">
        <v>841214.8</v>
      </c>
      <c r="N956" s="42"/>
      <c r="O956" s="42"/>
      <c r="P956" s="39"/>
    </row>
    <row r="957" spans="1:16" ht="35.25" customHeight="1">
      <c r="A957" s="40"/>
      <c r="B957" s="42"/>
      <c r="C957" s="42"/>
      <c r="D957" s="42"/>
      <c r="E957" s="42"/>
      <c r="F957" s="42"/>
      <c r="G957" s="42"/>
      <c r="H957" s="42"/>
      <c r="I957" s="42"/>
      <c r="J957" s="43" t="s">
        <v>97</v>
      </c>
      <c r="K957" s="43"/>
      <c r="L957" s="43"/>
      <c r="M957" s="42">
        <v>279716.8</v>
      </c>
      <c r="N957" s="42"/>
      <c r="O957" s="42"/>
      <c r="P957" s="39"/>
    </row>
    <row r="958" spans="1:16" ht="12.75" customHeight="1">
      <c r="A958" s="40"/>
      <c r="B958" s="42"/>
      <c r="C958" s="42"/>
      <c r="D958" s="42"/>
      <c r="E958" s="42"/>
      <c r="F958" s="42"/>
      <c r="G958" s="42"/>
      <c r="H958" s="42"/>
      <c r="I958" s="42"/>
      <c r="J958" s="45" t="s">
        <v>98</v>
      </c>
      <c r="K958" s="45"/>
      <c r="L958" s="45"/>
      <c r="M958" s="42">
        <f>G953*0.028</f>
        <v>54841.30932</v>
      </c>
      <c r="N958" s="42"/>
      <c r="O958" s="42"/>
      <c r="P958" s="39"/>
    </row>
    <row r="959" spans="1:16" ht="12.75" customHeight="1">
      <c r="A959" s="40"/>
      <c r="B959" s="42"/>
      <c r="C959" s="42"/>
      <c r="D959" s="42"/>
      <c r="E959" s="42"/>
      <c r="F959" s="42"/>
      <c r="G959" s="42"/>
      <c r="H959" s="42"/>
      <c r="I959" s="42"/>
      <c r="J959" s="45" t="s">
        <v>99</v>
      </c>
      <c r="K959" s="45"/>
      <c r="L959" s="45"/>
      <c r="M959" s="42">
        <v>172578.8</v>
      </c>
      <c r="N959" s="42"/>
      <c r="O959" s="42"/>
      <c r="P959" s="39"/>
    </row>
    <row r="960" spans="1:16" ht="12.75" customHeight="1">
      <c r="A960" s="46" t="s">
        <v>39</v>
      </c>
      <c r="B960" s="47"/>
      <c r="C960" s="47"/>
      <c r="D960" s="47"/>
      <c r="E960" s="47">
        <f>E953</f>
        <v>1995759.7</v>
      </c>
      <c r="F960" s="47"/>
      <c r="G960" s="47">
        <f>G953</f>
        <v>1958618.19</v>
      </c>
      <c r="H960" s="47">
        <f>H953</f>
        <v>36819.5806799999</v>
      </c>
      <c r="I960" s="47"/>
      <c r="J960" s="47" t="s">
        <v>100</v>
      </c>
      <c r="K960" s="47"/>
      <c r="L960" s="47"/>
      <c r="M960" s="47">
        <f>SUM(M953:M959)</f>
        <v>1921798.60932</v>
      </c>
      <c r="N960" s="47"/>
      <c r="O960" s="47"/>
      <c r="P960" s="39"/>
    </row>
    <row r="961" spans="1:16" ht="12.75">
      <c r="A961" s="48"/>
      <c r="B961" s="49"/>
      <c r="C961" s="49"/>
      <c r="D961" s="49"/>
      <c r="E961" s="49"/>
      <c r="F961" s="49"/>
      <c r="G961" s="49"/>
      <c r="H961" s="49"/>
      <c r="I961" s="49"/>
      <c r="J961" s="49"/>
      <c r="K961" s="49"/>
      <c r="L961" s="49"/>
      <c r="M961" s="49"/>
      <c r="N961" s="39"/>
      <c r="O961" s="39"/>
      <c r="P961" s="39"/>
    </row>
    <row r="962" spans="1:16" ht="12.75">
      <c r="A962" s="38" t="s">
        <v>42</v>
      </c>
      <c r="B962" s="38"/>
      <c r="C962" s="38"/>
      <c r="D962" s="38"/>
      <c r="E962" s="38"/>
      <c r="F962" s="38"/>
      <c r="G962" s="38"/>
      <c r="H962" s="38"/>
      <c r="I962" s="38"/>
      <c r="J962" s="38"/>
      <c r="K962" s="38"/>
      <c r="L962" s="38"/>
      <c r="M962" s="50"/>
      <c r="N962" s="39"/>
      <c r="O962" s="39"/>
      <c r="P962" s="39"/>
    </row>
    <row r="964" spans="1:13" ht="12.75">
      <c r="A964" s="51" t="s">
        <v>101</v>
      </c>
      <c r="B964" s="51"/>
      <c r="C964" s="51"/>
      <c r="D964" s="51"/>
      <c r="E964" s="51"/>
      <c r="F964" s="51"/>
      <c r="G964" s="51"/>
      <c r="H964" s="51"/>
      <c r="I964" s="51"/>
      <c r="J964" s="51"/>
      <c r="K964" s="51"/>
      <c r="L964" s="51"/>
      <c r="M964" s="51"/>
    </row>
    <row r="965" spans="7:11" ht="12.75">
      <c r="G965" s="51" t="s">
        <v>102</v>
      </c>
      <c r="H965" s="51"/>
      <c r="I965" s="51"/>
      <c r="J965" s="51"/>
      <c r="K965" s="51"/>
    </row>
    <row r="967" spans="1:16" ht="12.75" customHeight="1">
      <c r="A967" s="37" t="s">
        <v>210</v>
      </c>
      <c r="B967" s="37"/>
      <c r="C967" s="37"/>
      <c r="D967" s="37"/>
      <c r="E967" s="37"/>
      <c r="F967" s="37"/>
      <c r="G967" s="37"/>
      <c r="H967" s="37"/>
      <c r="I967" s="37"/>
      <c r="J967" s="37"/>
      <c r="K967" s="37"/>
      <c r="L967" s="37"/>
      <c r="M967" s="38"/>
      <c r="N967" s="39"/>
      <c r="O967" s="39"/>
      <c r="P967" s="39"/>
    </row>
    <row r="968" spans="1:16" ht="12.75">
      <c r="A968" s="37"/>
      <c r="B968" s="37"/>
      <c r="C968" s="37"/>
      <c r="D968" s="37"/>
      <c r="E968" s="37"/>
      <c r="F968" s="37"/>
      <c r="G968" s="37"/>
      <c r="H968" s="37"/>
      <c r="I968" s="37"/>
      <c r="J968" s="37"/>
      <c r="K968" s="37"/>
      <c r="L968" s="37"/>
      <c r="M968" s="38"/>
      <c r="N968" s="39"/>
      <c r="O968" s="39"/>
      <c r="P968" s="39"/>
    </row>
    <row r="969" spans="1:16" ht="95.25" customHeight="1">
      <c r="A969" s="40" t="s">
        <v>1</v>
      </c>
      <c r="B969" s="40" t="s">
        <v>2</v>
      </c>
      <c r="C969" s="40" t="s">
        <v>86</v>
      </c>
      <c r="D969" s="40"/>
      <c r="E969" s="40" t="s">
        <v>87</v>
      </c>
      <c r="F969" s="40"/>
      <c r="G969" s="40" t="s">
        <v>88</v>
      </c>
      <c r="H969" s="41" t="s">
        <v>128</v>
      </c>
      <c r="I969" s="41" t="s">
        <v>90</v>
      </c>
      <c r="J969" s="40" t="s">
        <v>91</v>
      </c>
      <c r="K969" s="40"/>
      <c r="L969" s="40"/>
      <c r="M969" s="40"/>
      <c r="N969" s="40"/>
      <c r="O969" s="40"/>
      <c r="P969" s="39"/>
    </row>
    <row r="970" spans="1:16" ht="37.5" customHeight="1">
      <c r="A970" s="40" t="s">
        <v>143</v>
      </c>
      <c r="B970" s="42">
        <v>4510.5</v>
      </c>
      <c r="C970" s="42"/>
      <c r="D970" s="42"/>
      <c r="E970" s="42">
        <v>1012339.95</v>
      </c>
      <c r="F970" s="42"/>
      <c r="G970" s="42">
        <v>944001.68</v>
      </c>
      <c r="H970" s="42">
        <f>G970-M977</f>
        <v>11507.132959999959</v>
      </c>
      <c r="I970" s="42">
        <f>G970/E970*100</f>
        <v>93.24947415144489</v>
      </c>
      <c r="J970" s="43" t="s">
        <v>93</v>
      </c>
      <c r="K970" s="43"/>
      <c r="L970" s="43"/>
      <c r="M970" s="42">
        <v>142283.9</v>
      </c>
      <c r="N970" s="42"/>
      <c r="O970" s="42"/>
      <c r="P970" s="39"/>
    </row>
    <row r="971" spans="1:16" ht="12.75" customHeight="1">
      <c r="A971" s="44"/>
      <c r="B971" s="42"/>
      <c r="C971" s="42"/>
      <c r="D971" s="42"/>
      <c r="E971" s="42"/>
      <c r="F971" s="42"/>
      <c r="G971" s="42"/>
      <c r="H971" s="42"/>
      <c r="I971" s="42"/>
      <c r="J971" s="43" t="s">
        <v>94</v>
      </c>
      <c r="K971" s="43"/>
      <c r="L971" s="43"/>
      <c r="M971" s="42">
        <v>68740</v>
      </c>
      <c r="N971" s="42"/>
      <c r="O971" s="42"/>
      <c r="P971" s="39"/>
    </row>
    <row r="972" spans="1:16" ht="26.25" customHeight="1">
      <c r="A972" s="40"/>
      <c r="B972" s="42"/>
      <c r="C972" s="42"/>
      <c r="D972" s="42"/>
      <c r="E972" s="42"/>
      <c r="F972" s="42"/>
      <c r="G972" s="42"/>
      <c r="H972" s="42"/>
      <c r="I972" s="42"/>
      <c r="J972" s="43" t="s">
        <v>95</v>
      </c>
      <c r="K972" s="43"/>
      <c r="L972" s="43"/>
      <c r="M972" s="42">
        <v>184696.4</v>
      </c>
      <c r="N972" s="42"/>
      <c r="O972" s="42"/>
      <c r="P972" s="39"/>
    </row>
    <row r="973" spans="1:16" ht="77.25" customHeight="1">
      <c r="A973" s="40"/>
      <c r="B973" s="42"/>
      <c r="C973" s="42"/>
      <c r="D973" s="42"/>
      <c r="E973" s="42"/>
      <c r="F973" s="42"/>
      <c r="G973" s="42"/>
      <c r="H973" s="42"/>
      <c r="I973" s="42"/>
      <c r="J973" s="43" t="s">
        <v>96</v>
      </c>
      <c r="K973" s="43"/>
      <c r="L973" s="43"/>
      <c r="M973" s="42">
        <v>344625</v>
      </c>
      <c r="N973" s="42"/>
      <c r="O973" s="42"/>
      <c r="P973" s="39"/>
    </row>
    <row r="974" spans="1:16" ht="32.25" customHeight="1">
      <c r="A974" s="40"/>
      <c r="B974" s="42"/>
      <c r="C974" s="42"/>
      <c r="D974" s="42"/>
      <c r="E974" s="42"/>
      <c r="F974" s="42"/>
      <c r="G974" s="42"/>
      <c r="H974" s="42"/>
      <c r="I974" s="42"/>
      <c r="J974" s="43" t="s">
        <v>97</v>
      </c>
      <c r="K974" s="43"/>
      <c r="L974" s="43"/>
      <c r="M974" s="42">
        <v>70861.3</v>
      </c>
      <c r="N974" s="42"/>
      <c r="O974" s="42"/>
      <c r="P974" s="39"/>
    </row>
    <row r="975" spans="1:16" ht="12.75" customHeight="1">
      <c r="A975" s="40"/>
      <c r="B975" s="42"/>
      <c r="C975" s="42"/>
      <c r="D975" s="42"/>
      <c r="E975" s="42"/>
      <c r="F975" s="42"/>
      <c r="G975" s="42"/>
      <c r="H975" s="42"/>
      <c r="I975" s="42"/>
      <c r="J975" s="45" t="s">
        <v>98</v>
      </c>
      <c r="K975" s="45"/>
      <c r="L975" s="45"/>
      <c r="M975" s="42">
        <f>G970*0.028</f>
        <v>26432.04704</v>
      </c>
      <c r="N975" s="42"/>
      <c r="O975" s="42"/>
      <c r="P975" s="39"/>
    </row>
    <row r="976" spans="1:16" ht="12.75" customHeight="1">
      <c r="A976" s="40"/>
      <c r="B976" s="42"/>
      <c r="C976" s="42"/>
      <c r="D976" s="42"/>
      <c r="E976" s="42"/>
      <c r="F976" s="42"/>
      <c r="G976" s="42"/>
      <c r="H976" s="42"/>
      <c r="I976" s="42"/>
      <c r="J976" s="45" t="s">
        <v>99</v>
      </c>
      <c r="K976" s="45"/>
      <c r="L976" s="45"/>
      <c r="M976" s="42">
        <v>94855.9</v>
      </c>
      <c r="N976" s="42"/>
      <c r="O976" s="42"/>
      <c r="P976" s="39"/>
    </row>
    <row r="977" spans="1:16" ht="22.5" customHeight="1">
      <c r="A977" s="46" t="s">
        <v>39</v>
      </c>
      <c r="B977" s="47"/>
      <c r="C977" s="47"/>
      <c r="D977" s="47"/>
      <c r="E977" s="47">
        <f>E970</f>
        <v>1012339.95</v>
      </c>
      <c r="F977" s="47"/>
      <c r="G977" s="47">
        <f>G970</f>
        <v>944001.68</v>
      </c>
      <c r="H977" s="47">
        <f>H970</f>
        <v>11507.132959999959</v>
      </c>
      <c r="I977" s="47"/>
      <c r="J977" s="47" t="s">
        <v>100</v>
      </c>
      <c r="K977" s="47"/>
      <c r="L977" s="47"/>
      <c r="M977" s="47">
        <f>SUM(M970:M976)</f>
        <v>932494.5470400001</v>
      </c>
      <c r="N977" s="47"/>
      <c r="O977" s="47"/>
      <c r="P977" s="39"/>
    </row>
    <row r="978" spans="1:16" ht="12.75">
      <c r="A978" s="48"/>
      <c r="B978" s="49"/>
      <c r="C978" s="49"/>
      <c r="D978" s="49"/>
      <c r="E978" s="49"/>
      <c r="F978" s="49"/>
      <c r="G978" s="49"/>
      <c r="H978" s="49"/>
      <c r="I978" s="49"/>
      <c r="J978" s="49"/>
      <c r="K978" s="49"/>
      <c r="L978" s="49"/>
      <c r="M978" s="49"/>
      <c r="N978" s="39"/>
      <c r="O978" s="39"/>
      <c r="P978" s="39"/>
    </row>
    <row r="979" spans="1:16" ht="12.75">
      <c r="A979" s="38" t="s">
        <v>42</v>
      </c>
      <c r="B979" s="38"/>
      <c r="C979" s="38"/>
      <c r="D979" s="38"/>
      <c r="E979" s="38"/>
      <c r="F979" s="38"/>
      <c r="G979" s="38"/>
      <c r="H979" s="38"/>
      <c r="I979" s="38"/>
      <c r="J979" s="38"/>
      <c r="K979" s="38"/>
      <c r="L979" s="38"/>
      <c r="M979" s="50"/>
      <c r="N979" s="39"/>
      <c r="O979" s="39"/>
      <c r="P979" s="39"/>
    </row>
    <row r="981" spans="1:13" ht="12.75">
      <c r="A981" s="51" t="s">
        <v>101</v>
      </c>
      <c r="B981" s="51"/>
      <c r="C981" s="51"/>
      <c r="D981" s="51"/>
      <c r="E981" s="51"/>
      <c r="F981" s="51"/>
      <c r="G981" s="51"/>
      <c r="H981" s="51"/>
      <c r="I981" s="51"/>
      <c r="J981" s="51"/>
      <c r="K981" s="51"/>
      <c r="L981" s="51"/>
      <c r="M981" s="51"/>
    </row>
    <row r="982" spans="7:11" ht="12.75">
      <c r="G982" s="51" t="s">
        <v>102</v>
      </c>
      <c r="H982" s="51"/>
      <c r="I982" s="51"/>
      <c r="J982" s="51"/>
      <c r="K982" s="51"/>
    </row>
    <row r="984" spans="1:16" ht="12.75" customHeight="1">
      <c r="A984" s="37" t="s">
        <v>211</v>
      </c>
      <c r="B984" s="37"/>
      <c r="C984" s="37"/>
      <c r="D984" s="37"/>
      <c r="E984" s="37"/>
      <c r="F984" s="37"/>
      <c r="G984" s="37"/>
      <c r="H984" s="37"/>
      <c r="I984" s="37"/>
      <c r="J984" s="37"/>
      <c r="K984" s="37"/>
      <c r="L984" s="37"/>
      <c r="M984" s="38"/>
      <c r="N984" s="39"/>
      <c r="O984" s="39"/>
      <c r="P984" s="39"/>
    </row>
    <row r="985" spans="1:16" ht="12.75">
      <c r="A985" s="37"/>
      <c r="B985" s="37"/>
      <c r="C985" s="37"/>
      <c r="D985" s="37"/>
      <c r="E985" s="37"/>
      <c r="F985" s="37"/>
      <c r="G985" s="37"/>
      <c r="H985" s="37"/>
      <c r="I985" s="37"/>
      <c r="J985" s="37"/>
      <c r="K985" s="37"/>
      <c r="L985" s="37"/>
      <c r="M985" s="38"/>
      <c r="N985" s="39"/>
      <c r="O985" s="39"/>
      <c r="P985" s="39"/>
    </row>
    <row r="986" spans="1:16" ht="97.5" customHeight="1">
      <c r="A986" s="40" t="s">
        <v>1</v>
      </c>
      <c r="B986" s="40" t="s">
        <v>2</v>
      </c>
      <c r="C986" s="40" t="s">
        <v>86</v>
      </c>
      <c r="D986" s="40"/>
      <c r="E986" s="40" t="s">
        <v>87</v>
      </c>
      <c r="F986" s="40"/>
      <c r="G986" s="40" t="s">
        <v>88</v>
      </c>
      <c r="H986" s="41" t="s">
        <v>128</v>
      </c>
      <c r="I986" s="41" t="s">
        <v>90</v>
      </c>
      <c r="J986" s="40" t="s">
        <v>91</v>
      </c>
      <c r="K986" s="40"/>
      <c r="L986" s="40"/>
      <c r="M986" s="40"/>
      <c r="N986" s="40"/>
      <c r="O986" s="40"/>
      <c r="P986" s="39"/>
    </row>
    <row r="987" spans="1:16" ht="30.75" customHeight="1">
      <c r="A987" s="40" t="s">
        <v>212</v>
      </c>
      <c r="B987" s="42">
        <v>9756.1</v>
      </c>
      <c r="C987" s="42"/>
      <c r="D987" s="42"/>
      <c r="E987" s="42">
        <v>3428606.45</v>
      </c>
      <c r="F987" s="42"/>
      <c r="G987" s="42">
        <v>3272961.65</v>
      </c>
      <c r="H987" s="42">
        <f>G987-M994</f>
        <v>164400.02380000008</v>
      </c>
      <c r="I987" s="42">
        <f>G987/E987*100</f>
        <v>95.46040637005743</v>
      </c>
      <c r="J987" s="43" t="s">
        <v>93</v>
      </c>
      <c r="K987" s="43"/>
      <c r="L987" s="43"/>
      <c r="M987" s="42">
        <v>451724.9</v>
      </c>
      <c r="N987" s="42"/>
      <c r="O987" s="42"/>
      <c r="P987" s="39"/>
    </row>
    <row r="988" spans="1:16" ht="12.75" customHeight="1">
      <c r="A988" s="44"/>
      <c r="B988" s="42"/>
      <c r="C988" s="42"/>
      <c r="D988" s="42"/>
      <c r="E988" s="42"/>
      <c r="F988" s="42"/>
      <c r="G988" s="42"/>
      <c r="H988" s="42"/>
      <c r="I988" s="42"/>
      <c r="J988" s="43" t="s">
        <v>94</v>
      </c>
      <c r="K988" s="43"/>
      <c r="L988" s="43"/>
      <c r="M988" s="42">
        <v>148683</v>
      </c>
      <c r="N988" s="42"/>
      <c r="O988" s="42"/>
      <c r="P988" s="39"/>
    </row>
    <row r="989" spans="1:16" ht="31.5" customHeight="1">
      <c r="A989" s="40"/>
      <c r="B989" s="42"/>
      <c r="C989" s="42"/>
      <c r="D989" s="42"/>
      <c r="E989" s="42"/>
      <c r="F989" s="42"/>
      <c r="G989" s="42"/>
      <c r="H989" s="42"/>
      <c r="I989" s="42"/>
      <c r="J989" s="43" t="s">
        <v>95</v>
      </c>
      <c r="K989" s="43"/>
      <c r="L989" s="43"/>
      <c r="M989" s="42">
        <v>291508.7</v>
      </c>
      <c r="N989" s="42"/>
      <c r="O989" s="42"/>
      <c r="P989" s="39"/>
    </row>
    <row r="990" spans="1:16" ht="68.25" customHeight="1">
      <c r="A990" s="40"/>
      <c r="B990" s="42"/>
      <c r="C990" s="42"/>
      <c r="D990" s="42"/>
      <c r="E990" s="42"/>
      <c r="F990" s="42"/>
      <c r="G990" s="42"/>
      <c r="H990" s="42"/>
      <c r="I990" s="42"/>
      <c r="J990" s="43" t="s">
        <v>96</v>
      </c>
      <c r="K990" s="43"/>
      <c r="L990" s="43"/>
      <c r="M990" s="42">
        <v>1389280.6</v>
      </c>
      <c r="N990" s="42"/>
      <c r="O990" s="42"/>
      <c r="P990" s="39"/>
    </row>
    <row r="991" spans="1:16" ht="36" customHeight="1">
      <c r="A991" s="40"/>
      <c r="B991" s="42"/>
      <c r="C991" s="42"/>
      <c r="D991" s="42"/>
      <c r="E991" s="42"/>
      <c r="F991" s="42"/>
      <c r="G991" s="42"/>
      <c r="H991" s="42"/>
      <c r="I991" s="42"/>
      <c r="J991" s="43" t="s">
        <v>97</v>
      </c>
      <c r="K991" s="43"/>
      <c r="L991" s="43"/>
      <c r="M991" s="42">
        <v>434571.6</v>
      </c>
      <c r="N991" s="42"/>
      <c r="O991" s="42"/>
      <c r="P991" s="39"/>
    </row>
    <row r="992" spans="1:16" ht="12.75" customHeight="1">
      <c r="A992" s="40"/>
      <c r="B992" s="42"/>
      <c r="C992" s="42"/>
      <c r="D992" s="42"/>
      <c r="E992" s="42"/>
      <c r="F992" s="42"/>
      <c r="G992" s="42"/>
      <c r="H992" s="42"/>
      <c r="I992" s="42"/>
      <c r="J992" s="45" t="s">
        <v>98</v>
      </c>
      <c r="K992" s="45"/>
      <c r="L992" s="45"/>
      <c r="M992" s="42">
        <f>G987*0.028</f>
        <v>91642.9262</v>
      </c>
      <c r="N992" s="42"/>
      <c r="O992" s="42"/>
      <c r="P992" s="39"/>
    </row>
    <row r="993" spans="1:16" ht="12.75" customHeight="1">
      <c r="A993" s="40"/>
      <c r="B993" s="42"/>
      <c r="C993" s="42"/>
      <c r="D993" s="42"/>
      <c r="E993" s="42"/>
      <c r="F993" s="42"/>
      <c r="G993" s="42"/>
      <c r="H993" s="42"/>
      <c r="I993" s="42"/>
      <c r="J993" s="45" t="s">
        <v>99</v>
      </c>
      <c r="K993" s="45"/>
      <c r="L993" s="45"/>
      <c r="M993" s="42">
        <v>301149.9</v>
      </c>
      <c r="N993" s="42"/>
      <c r="O993" s="42"/>
      <c r="P993" s="39"/>
    </row>
    <row r="994" spans="1:16" ht="12.75" customHeight="1">
      <c r="A994" s="46" t="s">
        <v>39</v>
      </c>
      <c r="B994" s="47"/>
      <c r="C994" s="47"/>
      <c r="D994" s="47"/>
      <c r="E994" s="47">
        <f>E987</f>
        <v>3428606.45</v>
      </c>
      <c r="F994" s="47"/>
      <c r="G994" s="47">
        <f>G987</f>
        <v>3272961.65</v>
      </c>
      <c r="H994" s="47">
        <f>H987</f>
        <v>164400.02380000008</v>
      </c>
      <c r="I994" s="47"/>
      <c r="J994" s="47" t="s">
        <v>100</v>
      </c>
      <c r="K994" s="47"/>
      <c r="L994" s="47"/>
      <c r="M994" s="47">
        <f>SUM(M987:M993)</f>
        <v>3108561.6262</v>
      </c>
      <c r="N994" s="47"/>
      <c r="O994" s="47"/>
      <c r="P994" s="39"/>
    </row>
    <row r="995" spans="1:16" ht="12.75">
      <c r="A995" s="48"/>
      <c r="B995" s="49"/>
      <c r="C995" s="49"/>
      <c r="D995" s="49"/>
      <c r="E995" s="49"/>
      <c r="F995" s="49"/>
      <c r="G995" s="49"/>
      <c r="H995" s="49"/>
      <c r="I995" s="49"/>
      <c r="J995" s="49"/>
      <c r="K995" s="49"/>
      <c r="L995" s="49"/>
      <c r="M995" s="49"/>
      <c r="N995" s="39"/>
      <c r="O995" s="39"/>
      <c r="P995" s="39"/>
    </row>
    <row r="996" spans="1:16" ht="12.75">
      <c r="A996" s="38" t="s">
        <v>42</v>
      </c>
      <c r="B996" s="38"/>
      <c r="C996" s="38"/>
      <c r="D996" s="38"/>
      <c r="E996" s="38"/>
      <c r="F996" s="38"/>
      <c r="G996" s="38"/>
      <c r="H996" s="38"/>
      <c r="I996" s="38"/>
      <c r="J996" s="38"/>
      <c r="K996" s="38"/>
      <c r="L996" s="38"/>
      <c r="M996" s="50"/>
      <c r="N996" s="39"/>
      <c r="O996" s="39"/>
      <c r="P996" s="39"/>
    </row>
    <row r="998" spans="1:13" ht="12.75">
      <c r="A998" s="51" t="s">
        <v>101</v>
      </c>
      <c r="B998" s="51"/>
      <c r="C998" s="51"/>
      <c r="D998" s="51"/>
      <c r="E998" s="51"/>
      <c r="F998" s="51"/>
      <c r="G998" s="51"/>
      <c r="H998" s="51"/>
      <c r="I998" s="51"/>
      <c r="J998" s="51"/>
      <c r="K998" s="51"/>
      <c r="L998" s="51"/>
      <c r="M998" s="51"/>
    </row>
    <row r="999" spans="7:11" ht="12.75">
      <c r="G999" s="51" t="s">
        <v>102</v>
      </c>
      <c r="H999" s="51"/>
      <c r="I999" s="51"/>
      <c r="J999" s="51"/>
      <c r="K999" s="51"/>
    </row>
    <row r="1001" spans="1:16" ht="12.75" customHeight="1">
      <c r="A1001" s="37" t="s">
        <v>213</v>
      </c>
      <c r="B1001" s="37"/>
      <c r="C1001" s="37"/>
      <c r="D1001" s="37"/>
      <c r="E1001" s="37"/>
      <c r="F1001" s="37"/>
      <c r="G1001" s="37"/>
      <c r="H1001" s="37"/>
      <c r="I1001" s="37"/>
      <c r="J1001" s="37"/>
      <c r="K1001" s="37"/>
      <c r="L1001" s="37"/>
      <c r="M1001" s="38"/>
      <c r="N1001" s="39"/>
      <c r="O1001" s="39"/>
      <c r="P1001" s="39"/>
    </row>
    <row r="1002" spans="1:16" ht="12.75">
      <c r="A1002" s="37"/>
      <c r="B1002" s="37"/>
      <c r="C1002" s="37"/>
      <c r="D1002" s="37"/>
      <c r="E1002" s="37"/>
      <c r="F1002" s="37"/>
      <c r="G1002" s="37"/>
      <c r="H1002" s="37"/>
      <c r="I1002" s="37"/>
      <c r="J1002" s="37"/>
      <c r="K1002" s="37"/>
      <c r="L1002" s="37"/>
      <c r="M1002" s="38"/>
      <c r="N1002" s="39"/>
      <c r="O1002" s="39"/>
      <c r="P1002" s="39"/>
    </row>
    <row r="1003" spans="1:16" ht="109.5" customHeight="1">
      <c r="A1003" s="40" t="s">
        <v>1</v>
      </c>
      <c r="B1003" s="40" t="s">
        <v>2</v>
      </c>
      <c r="C1003" s="40" t="s">
        <v>86</v>
      </c>
      <c r="D1003" s="40"/>
      <c r="E1003" s="40" t="s">
        <v>87</v>
      </c>
      <c r="F1003" s="40"/>
      <c r="G1003" s="40" t="s">
        <v>88</v>
      </c>
      <c r="H1003" s="41" t="s">
        <v>128</v>
      </c>
      <c r="I1003" s="41" t="s">
        <v>90</v>
      </c>
      <c r="J1003" s="40" t="s">
        <v>91</v>
      </c>
      <c r="K1003" s="40"/>
      <c r="L1003" s="40"/>
      <c r="M1003" s="40"/>
      <c r="N1003" s="40"/>
      <c r="O1003" s="40"/>
      <c r="P1003" s="39"/>
    </row>
    <row r="1004" spans="1:16" ht="33" customHeight="1">
      <c r="A1004" s="40" t="s">
        <v>214</v>
      </c>
      <c r="B1004" s="42">
        <v>6804.8</v>
      </c>
      <c r="C1004" s="42"/>
      <c r="D1004" s="42"/>
      <c r="E1004" s="42">
        <v>2148409.16</v>
      </c>
      <c r="F1004" s="42"/>
      <c r="G1004" s="42">
        <v>2051701.89</v>
      </c>
      <c r="H1004" s="42">
        <f>G1004-M1011</f>
        <v>11700.037079999922</v>
      </c>
      <c r="I1004" s="42">
        <f>G1004/E1004*100</f>
        <v>95.49865678286345</v>
      </c>
      <c r="J1004" s="43" t="s">
        <v>93</v>
      </c>
      <c r="K1004" s="43"/>
      <c r="L1004" s="43"/>
      <c r="M1004" s="42">
        <v>299197.1</v>
      </c>
      <c r="N1004" s="42"/>
      <c r="O1004" s="42"/>
      <c r="P1004" s="39"/>
    </row>
    <row r="1005" spans="1:16" ht="12.75" customHeight="1">
      <c r="A1005" s="44"/>
      <c r="B1005" s="42"/>
      <c r="C1005" s="42"/>
      <c r="D1005" s="42"/>
      <c r="E1005" s="42"/>
      <c r="F1005" s="42"/>
      <c r="G1005" s="42"/>
      <c r="H1005" s="42"/>
      <c r="I1005" s="42"/>
      <c r="J1005" s="43" t="s">
        <v>94</v>
      </c>
      <c r="K1005" s="43"/>
      <c r="L1005" s="43"/>
      <c r="M1005" s="42">
        <v>103705.2</v>
      </c>
      <c r="N1005" s="42"/>
      <c r="O1005" s="42"/>
      <c r="P1005" s="39"/>
    </row>
    <row r="1006" spans="1:16" ht="30" customHeight="1">
      <c r="A1006" s="40"/>
      <c r="B1006" s="42"/>
      <c r="C1006" s="42"/>
      <c r="D1006" s="42"/>
      <c r="E1006" s="42"/>
      <c r="F1006" s="42"/>
      <c r="G1006" s="42"/>
      <c r="H1006" s="42"/>
      <c r="I1006" s="42"/>
      <c r="J1006" s="43" t="s">
        <v>95</v>
      </c>
      <c r="K1006" s="43"/>
      <c r="L1006" s="43"/>
      <c r="M1006" s="42">
        <v>291508.7</v>
      </c>
      <c r="N1006" s="42"/>
      <c r="O1006" s="42"/>
      <c r="P1006" s="39"/>
    </row>
    <row r="1007" spans="1:16" ht="62.25" customHeight="1">
      <c r="A1007" s="40"/>
      <c r="B1007" s="42"/>
      <c r="C1007" s="42"/>
      <c r="D1007" s="42"/>
      <c r="E1007" s="42"/>
      <c r="F1007" s="42"/>
      <c r="G1007" s="42"/>
      <c r="H1007" s="42"/>
      <c r="I1007" s="42"/>
      <c r="J1007" s="43" t="s">
        <v>96</v>
      </c>
      <c r="K1007" s="43"/>
      <c r="L1007" s="43"/>
      <c r="M1007" s="42">
        <v>919036</v>
      </c>
      <c r="N1007" s="42"/>
      <c r="O1007" s="42"/>
      <c r="P1007" s="39"/>
    </row>
    <row r="1008" spans="1:16" ht="31.5" customHeight="1">
      <c r="A1008" s="40"/>
      <c r="B1008" s="42"/>
      <c r="C1008" s="42"/>
      <c r="D1008" s="42"/>
      <c r="E1008" s="42"/>
      <c r="F1008" s="42"/>
      <c r="G1008" s="42"/>
      <c r="H1008" s="42"/>
      <c r="I1008" s="42"/>
      <c r="J1008" s="43" t="s">
        <v>97</v>
      </c>
      <c r="K1008" s="43"/>
      <c r="L1008" s="43"/>
      <c r="M1008" s="42">
        <v>169642.5</v>
      </c>
      <c r="N1008" s="42"/>
      <c r="O1008" s="42"/>
      <c r="P1008" s="39"/>
    </row>
    <row r="1009" spans="1:16" ht="12.75" customHeight="1">
      <c r="A1009" s="40"/>
      <c r="B1009" s="42"/>
      <c r="C1009" s="42"/>
      <c r="D1009" s="42"/>
      <c r="E1009" s="42"/>
      <c r="F1009" s="42"/>
      <c r="G1009" s="42"/>
      <c r="H1009" s="42"/>
      <c r="I1009" s="42"/>
      <c r="J1009" s="45" t="s">
        <v>98</v>
      </c>
      <c r="K1009" s="45"/>
      <c r="L1009" s="45"/>
      <c r="M1009" s="42">
        <f>G1004*0.028</f>
        <v>57447.65292</v>
      </c>
      <c r="N1009" s="42"/>
      <c r="O1009" s="42"/>
      <c r="P1009" s="39"/>
    </row>
    <row r="1010" spans="1:16" ht="12.75" customHeight="1">
      <c r="A1010" s="40"/>
      <c r="B1010" s="42"/>
      <c r="C1010" s="42"/>
      <c r="D1010" s="42"/>
      <c r="E1010" s="42"/>
      <c r="F1010" s="42"/>
      <c r="G1010" s="42"/>
      <c r="H1010" s="42"/>
      <c r="I1010" s="42"/>
      <c r="J1010" s="45" t="s">
        <v>99</v>
      </c>
      <c r="K1010" s="45"/>
      <c r="L1010" s="45"/>
      <c r="M1010" s="42">
        <v>199464.7</v>
      </c>
      <c r="N1010" s="42"/>
      <c r="O1010" s="42"/>
      <c r="P1010" s="39"/>
    </row>
    <row r="1011" spans="1:16" ht="12.75" customHeight="1">
      <c r="A1011" s="46" t="s">
        <v>39</v>
      </c>
      <c r="B1011" s="47"/>
      <c r="C1011" s="47"/>
      <c r="D1011" s="47"/>
      <c r="E1011" s="47">
        <f>E1004</f>
        <v>2148409.16</v>
      </c>
      <c r="F1011" s="47"/>
      <c r="G1011" s="47">
        <f>G1004</f>
        <v>2051701.89</v>
      </c>
      <c r="H1011" s="47">
        <f>H1004</f>
        <v>11700.037079999922</v>
      </c>
      <c r="I1011" s="47"/>
      <c r="J1011" s="47" t="s">
        <v>100</v>
      </c>
      <c r="K1011" s="47"/>
      <c r="L1011" s="47"/>
      <c r="M1011" s="47">
        <f>SUM(M1004:M1010)</f>
        <v>2040001.85292</v>
      </c>
      <c r="N1011" s="47"/>
      <c r="O1011" s="47"/>
      <c r="P1011" s="39"/>
    </row>
    <row r="1012" spans="1:16" ht="12.75">
      <c r="A1012" s="48"/>
      <c r="B1012" s="49"/>
      <c r="C1012" s="49"/>
      <c r="D1012" s="49"/>
      <c r="E1012" s="49"/>
      <c r="F1012" s="49"/>
      <c r="G1012" s="49"/>
      <c r="H1012" s="49"/>
      <c r="I1012" s="49"/>
      <c r="J1012" s="49"/>
      <c r="K1012" s="49"/>
      <c r="L1012" s="49"/>
      <c r="M1012" s="49"/>
      <c r="N1012" s="39"/>
      <c r="O1012" s="39"/>
      <c r="P1012" s="39"/>
    </row>
    <row r="1013" spans="1:16" ht="12.75">
      <c r="A1013" s="38" t="s">
        <v>42</v>
      </c>
      <c r="B1013" s="38"/>
      <c r="C1013" s="38"/>
      <c r="D1013" s="38"/>
      <c r="E1013" s="38"/>
      <c r="F1013" s="38"/>
      <c r="G1013" s="38"/>
      <c r="H1013" s="38"/>
      <c r="I1013" s="38"/>
      <c r="J1013" s="38"/>
      <c r="K1013" s="38"/>
      <c r="L1013" s="38"/>
      <c r="M1013" s="50"/>
      <c r="N1013" s="39"/>
      <c r="O1013" s="39"/>
      <c r="P1013" s="39"/>
    </row>
    <row r="1015" spans="1:13" ht="12.75">
      <c r="A1015" s="51" t="s">
        <v>101</v>
      </c>
      <c r="B1015" s="51"/>
      <c r="C1015" s="51"/>
      <c r="D1015" s="51"/>
      <c r="E1015" s="51"/>
      <c r="F1015" s="51"/>
      <c r="G1015" s="51"/>
      <c r="H1015" s="51"/>
      <c r="I1015" s="51"/>
      <c r="J1015" s="51"/>
      <c r="K1015" s="51"/>
      <c r="L1015" s="51"/>
      <c r="M1015" s="51"/>
    </row>
    <row r="1016" spans="7:11" ht="12.75">
      <c r="G1016" s="51" t="s">
        <v>102</v>
      </c>
      <c r="H1016" s="51"/>
      <c r="I1016" s="51"/>
      <c r="J1016" s="51"/>
      <c r="K1016" s="51"/>
    </row>
    <row r="1018" spans="1:16" ht="12.75" customHeight="1">
      <c r="A1018" s="37" t="s">
        <v>215</v>
      </c>
      <c r="B1018" s="37"/>
      <c r="C1018" s="37"/>
      <c r="D1018" s="37"/>
      <c r="E1018" s="37"/>
      <c r="F1018" s="37"/>
      <c r="G1018" s="37"/>
      <c r="H1018" s="37"/>
      <c r="I1018" s="37"/>
      <c r="J1018" s="37"/>
      <c r="K1018" s="37"/>
      <c r="L1018" s="37"/>
      <c r="M1018" s="38"/>
      <c r="N1018" s="39"/>
      <c r="O1018" s="39"/>
      <c r="P1018" s="39"/>
    </row>
    <row r="1019" spans="1:16" ht="12.75">
      <c r="A1019" s="37"/>
      <c r="B1019" s="37"/>
      <c r="C1019" s="37"/>
      <c r="D1019" s="37"/>
      <c r="E1019" s="37"/>
      <c r="F1019" s="37"/>
      <c r="G1019" s="37"/>
      <c r="H1019" s="37"/>
      <c r="I1019" s="37"/>
      <c r="J1019" s="37"/>
      <c r="K1019" s="37"/>
      <c r="L1019" s="37"/>
      <c r="M1019" s="38"/>
      <c r="N1019" s="39"/>
      <c r="O1019" s="39"/>
      <c r="P1019" s="39"/>
    </row>
    <row r="1020" spans="1:16" ht="101.25" customHeight="1">
      <c r="A1020" s="40" t="s">
        <v>1</v>
      </c>
      <c r="B1020" s="40" t="s">
        <v>2</v>
      </c>
      <c r="C1020" s="40" t="s">
        <v>86</v>
      </c>
      <c r="D1020" s="40"/>
      <c r="E1020" s="40" t="s">
        <v>87</v>
      </c>
      <c r="F1020" s="40"/>
      <c r="G1020" s="40" t="s">
        <v>88</v>
      </c>
      <c r="H1020" s="41" t="s">
        <v>128</v>
      </c>
      <c r="I1020" s="41" t="s">
        <v>90</v>
      </c>
      <c r="J1020" s="40" t="s">
        <v>91</v>
      </c>
      <c r="K1020" s="40"/>
      <c r="L1020" s="40"/>
      <c r="M1020" s="40"/>
      <c r="N1020" s="40"/>
      <c r="O1020" s="40"/>
      <c r="P1020" s="39"/>
    </row>
    <row r="1021" spans="1:16" ht="24.75" customHeight="1">
      <c r="A1021" s="40" t="s">
        <v>216</v>
      </c>
      <c r="B1021" s="42">
        <v>891.3</v>
      </c>
      <c r="C1021" s="42"/>
      <c r="D1021" s="42"/>
      <c r="E1021" s="42">
        <v>196484.64</v>
      </c>
      <c r="F1021" s="42"/>
      <c r="G1021" s="42">
        <v>201153.39</v>
      </c>
      <c r="H1021" s="42">
        <f>G1021-M1028</f>
        <v>-115418.70491999999</v>
      </c>
      <c r="I1021" s="42">
        <f>G1021/E1021*100</f>
        <v>102.37613993643473</v>
      </c>
      <c r="J1021" s="43" t="s">
        <v>93</v>
      </c>
      <c r="K1021" s="43"/>
      <c r="L1021" s="43"/>
      <c r="M1021" s="42">
        <v>28226.4</v>
      </c>
      <c r="N1021" s="42"/>
      <c r="O1021" s="42"/>
      <c r="P1021" s="39"/>
    </row>
    <row r="1022" spans="1:16" ht="12.75" customHeight="1">
      <c r="A1022" s="44"/>
      <c r="B1022" s="42"/>
      <c r="C1022" s="42"/>
      <c r="D1022" s="42"/>
      <c r="E1022" s="42"/>
      <c r="F1022" s="42"/>
      <c r="G1022" s="42"/>
      <c r="H1022" s="42"/>
      <c r="I1022" s="42"/>
      <c r="J1022" s="43" t="s">
        <v>94</v>
      </c>
      <c r="K1022" s="43"/>
      <c r="L1022" s="43"/>
      <c r="M1022" s="42">
        <v>13583.4</v>
      </c>
      <c r="N1022" s="42"/>
      <c r="O1022" s="42"/>
      <c r="P1022" s="39"/>
    </row>
    <row r="1023" spans="1:16" ht="12.75" customHeight="1">
      <c r="A1023" s="40"/>
      <c r="B1023" s="42"/>
      <c r="C1023" s="42"/>
      <c r="D1023" s="42"/>
      <c r="E1023" s="42"/>
      <c r="F1023" s="42"/>
      <c r="G1023" s="42"/>
      <c r="H1023" s="42"/>
      <c r="I1023" s="42"/>
      <c r="J1023" s="43" t="s">
        <v>217</v>
      </c>
      <c r="K1023" s="43"/>
      <c r="L1023" s="43"/>
      <c r="M1023" s="42">
        <v>143850</v>
      </c>
      <c r="N1023" s="42"/>
      <c r="O1023" s="42"/>
      <c r="P1023" s="39"/>
    </row>
    <row r="1024" spans="1:16" ht="78" customHeight="1">
      <c r="A1024" s="40"/>
      <c r="B1024" s="42"/>
      <c r="C1024" s="42"/>
      <c r="D1024" s="42"/>
      <c r="E1024" s="42"/>
      <c r="F1024" s="42"/>
      <c r="G1024" s="42"/>
      <c r="H1024" s="42"/>
      <c r="I1024" s="42"/>
      <c r="J1024" s="43" t="s">
        <v>96</v>
      </c>
      <c r="K1024" s="43"/>
      <c r="L1024" s="43"/>
      <c r="M1024" s="42">
        <v>98153.5</v>
      </c>
      <c r="N1024" s="42"/>
      <c r="O1024" s="42"/>
      <c r="P1024" s="39"/>
    </row>
    <row r="1025" spans="1:16" ht="51.75" customHeight="1">
      <c r="A1025" s="40"/>
      <c r="B1025" s="42"/>
      <c r="C1025" s="42"/>
      <c r="D1025" s="42"/>
      <c r="E1025" s="42"/>
      <c r="F1025" s="42"/>
      <c r="G1025" s="42"/>
      <c r="H1025" s="42"/>
      <c r="I1025" s="42"/>
      <c r="J1025" s="43" t="s">
        <v>97</v>
      </c>
      <c r="K1025" s="43"/>
      <c r="L1025" s="43"/>
      <c r="M1025" s="42">
        <v>8308.9</v>
      </c>
      <c r="N1025" s="42"/>
      <c r="O1025" s="42"/>
      <c r="P1025" s="39"/>
    </row>
    <row r="1026" spans="1:16" ht="12.75" customHeight="1">
      <c r="A1026" s="40"/>
      <c r="B1026" s="42"/>
      <c r="C1026" s="42"/>
      <c r="D1026" s="42"/>
      <c r="E1026" s="42"/>
      <c r="F1026" s="42"/>
      <c r="G1026" s="42"/>
      <c r="H1026" s="42"/>
      <c r="I1026" s="42"/>
      <c r="J1026" s="45" t="s">
        <v>98</v>
      </c>
      <c r="K1026" s="45"/>
      <c r="L1026" s="45"/>
      <c r="M1026" s="42">
        <f>G1021*0.028</f>
        <v>5632.29492</v>
      </c>
      <c r="N1026" s="42"/>
      <c r="O1026" s="42"/>
      <c r="P1026" s="39"/>
    </row>
    <row r="1027" spans="1:16" ht="12.75" customHeight="1">
      <c r="A1027" s="40"/>
      <c r="B1027" s="42"/>
      <c r="C1027" s="42"/>
      <c r="D1027" s="42"/>
      <c r="E1027" s="42"/>
      <c r="F1027" s="42"/>
      <c r="G1027" s="42"/>
      <c r="H1027" s="42"/>
      <c r="I1027" s="42"/>
      <c r="J1027" s="45" t="s">
        <v>99</v>
      </c>
      <c r="K1027" s="45"/>
      <c r="L1027" s="45"/>
      <c r="M1027" s="42">
        <v>18817.6</v>
      </c>
      <c r="N1027" s="42"/>
      <c r="O1027" s="42"/>
      <c r="P1027" s="39"/>
    </row>
    <row r="1028" spans="1:16" ht="12.75" customHeight="1">
      <c r="A1028" s="46" t="s">
        <v>39</v>
      </c>
      <c r="B1028" s="47"/>
      <c r="C1028" s="47"/>
      <c r="D1028" s="47"/>
      <c r="E1028" s="47">
        <f>E1021</f>
        <v>196484.64</v>
      </c>
      <c r="F1028" s="47"/>
      <c r="G1028" s="47">
        <f>G1021</f>
        <v>201153.39</v>
      </c>
      <c r="H1028" s="47">
        <f>H1021</f>
        <v>-115418.70491999999</v>
      </c>
      <c r="I1028" s="47"/>
      <c r="J1028" s="47" t="s">
        <v>100</v>
      </c>
      <c r="K1028" s="47"/>
      <c r="L1028" s="47"/>
      <c r="M1028" s="47">
        <f>SUM(M1021:M1027)</f>
        <v>316572.09492</v>
      </c>
      <c r="N1028" s="47"/>
      <c r="O1028" s="47"/>
      <c r="P1028" s="39"/>
    </row>
    <row r="1029" spans="1:16" ht="12.75">
      <c r="A1029" s="48"/>
      <c r="B1029" s="49"/>
      <c r="C1029" s="49"/>
      <c r="D1029" s="49"/>
      <c r="E1029" s="49"/>
      <c r="F1029" s="49"/>
      <c r="G1029" s="49"/>
      <c r="H1029" s="49"/>
      <c r="I1029" s="49"/>
      <c r="J1029" s="49"/>
      <c r="K1029" s="49"/>
      <c r="L1029" s="49"/>
      <c r="M1029" s="49"/>
      <c r="N1029" s="39"/>
      <c r="O1029" s="39"/>
      <c r="P1029" s="39"/>
    </row>
    <row r="1030" spans="1:16" ht="12.75">
      <c r="A1030" s="38" t="s">
        <v>42</v>
      </c>
      <c r="B1030" s="38"/>
      <c r="C1030" s="38"/>
      <c r="D1030" s="38"/>
      <c r="E1030" s="38"/>
      <c r="F1030" s="38"/>
      <c r="G1030" s="38"/>
      <c r="H1030" s="38"/>
      <c r="I1030" s="38"/>
      <c r="J1030" s="38"/>
      <c r="K1030" s="38"/>
      <c r="L1030" s="38"/>
      <c r="M1030" s="50"/>
      <c r="N1030" s="39"/>
      <c r="O1030" s="39"/>
      <c r="P1030" s="39"/>
    </row>
    <row r="1032" spans="1:13" ht="12.75">
      <c r="A1032" s="51" t="s">
        <v>101</v>
      </c>
      <c r="B1032" s="51"/>
      <c r="C1032" s="51"/>
      <c r="D1032" s="51"/>
      <c r="E1032" s="51"/>
      <c r="F1032" s="51"/>
      <c r="G1032" s="51"/>
      <c r="H1032" s="51"/>
      <c r="I1032" s="51"/>
      <c r="J1032" s="51"/>
      <c r="K1032" s="51"/>
      <c r="L1032" s="51"/>
      <c r="M1032" s="51"/>
    </row>
    <row r="1033" spans="7:11" ht="12.75">
      <c r="G1033" s="51" t="s">
        <v>102</v>
      </c>
      <c r="H1033" s="51"/>
      <c r="I1033" s="51"/>
      <c r="J1033" s="51"/>
      <c r="K1033" s="51"/>
    </row>
    <row r="1035" spans="1:16" ht="12.75" customHeight="1">
      <c r="A1035" s="37" t="s">
        <v>218</v>
      </c>
      <c r="B1035" s="37"/>
      <c r="C1035" s="37"/>
      <c r="D1035" s="37"/>
      <c r="E1035" s="37"/>
      <c r="F1035" s="37"/>
      <c r="G1035" s="37"/>
      <c r="H1035" s="37"/>
      <c r="I1035" s="37"/>
      <c r="J1035" s="37"/>
      <c r="K1035" s="37"/>
      <c r="L1035" s="37"/>
      <c r="M1035" s="38"/>
      <c r="N1035" s="39"/>
      <c r="O1035" s="39"/>
      <c r="P1035" s="39"/>
    </row>
    <row r="1036" spans="1:16" ht="12.75">
      <c r="A1036" s="37"/>
      <c r="B1036" s="37"/>
      <c r="C1036" s="37"/>
      <c r="D1036" s="37"/>
      <c r="E1036" s="37"/>
      <c r="F1036" s="37"/>
      <c r="G1036" s="37"/>
      <c r="H1036" s="37"/>
      <c r="I1036" s="37"/>
      <c r="J1036" s="37"/>
      <c r="K1036" s="37"/>
      <c r="L1036" s="37"/>
      <c r="M1036" s="38"/>
      <c r="N1036" s="39"/>
      <c r="O1036" s="39"/>
      <c r="P1036" s="39"/>
    </row>
    <row r="1037" spans="1:16" ht="105" customHeight="1">
      <c r="A1037" s="40" t="s">
        <v>1</v>
      </c>
      <c r="B1037" s="40" t="s">
        <v>2</v>
      </c>
      <c r="C1037" s="40" t="s">
        <v>86</v>
      </c>
      <c r="D1037" s="40"/>
      <c r="E1037" s="40" t="s">
        <v>87</v>
      </c>
      <c r="F1037" s="40"/>
      <c r="G1037" s="40" t="s">
        <v>88</v>
      </c>
      <c r="H1037" s="41" t="s">
        <v>128</v>
      </c>
      <c r="I1037" s="41" t="s">
        <v>90</v>
      </c>
      <c r="J1037" s="40" t="s">
        <v>91</v>
      </c>
      <c r="K1037" s="40"/>
      <c r="L1037" s="40"/>
      <c r="M1037" s="40"/>
      <c r="N1037" s="40"/>
      <c r="O1037" s="40"/>
      <c r="P1037" s="39"/>
    </row>
    <row r="1038" spans="1:16" ht="36.75" customHeight="1">
      <c r="A1038" s="40" t="s">
        <v>219</v>
      </c>
      <c r="B1038" s="42">
        <v>857.6</v>
      </c>
      <c r="C1038" s="42"/>
      <c r="D1038" s="42"/>
      <c r="E1038" s="42">
        <v>187874.46</v>
      </c>
      <c r="F1038" s="42"/>
      <c r="G1038" s="42">
        <v>147439.79</v>
      </c>
      <c r="H1038" s="42">
        <f>G1038-M1045</f>
        <v>-171650.22412</v>
      </c>
      <c r="I1038" s="42">
        <f>G1038/E1038*100</f>
        <v>78.47782503273729</v>
      </c>
      <c r="J1038" s="43" t="s">
        <v>93</v>
      </c>
      <c r="K1038" s="43"/>
      <c r="L1038" s="43"/>
      <c r="M1038" s="42">
        <v>26942.8</v>
      </c>
      <c r="N1038" s="42"/>
      <c r="O1038" s="42"/>
      <c r="P1038" s="39"/>
    </row>
    <row r="1039" spans="1:16" ht="12.75" customHeight="1">
      <c r="A1039" s="44"/>
      <c r="B1039" s="42"/>
      <c r="C1039" s="42"/>
      <c r="D1039" s="42"/>
      <c r="E1039" s="42"/>
      <c r="F1039" s="42"/>
      <c r="G1039" s="42"/>
      <c r="H1039" s="42"/>
      <c r="I1039" s="42"/>
      <c r="J1039" s="43" t="s">
        <v>94</v>
      </c>
      <c r="K1039" s="43"/>
      <c r="L1039" s="43"/>
      <c r="M1039" s="42">
        <v>13069.8</v>
      </c>
      <c r="N1039" s="42"/>
      <c r="O1039" s="42"/>
      <c r="P1039" s="39"/>
    </row>
    <row r="1040" spans="1:16" ht="12.75" customHeight="1">
      <c r="A1040" s="40"/>
      <c r="B1040" s="42"/>
      <c r="C1040" s="42"/>
      <c r="D1040" s="42"/>
      <c r="E1040" s="42"/>
      <c r="F1040" s="42"/>
      <c r="G1040" s="42"/>
      <c r="H1040" s="42"/>
      <c r="I1040" s="42"/>
      <c r="J1040" s="43" t="s">
        <v>217</v>
      </c>
      <c r="K1040" s="43"/>
      <c r="L1040" s="43"/>
      <c r="M1040" s="42">
        <v>143850</v>
      </c>
      <c r="N1040" s="42"/>
      <c r="O1040" s="42"/>
      <c r="P1040" s="39"/>
    </row>
    <row r="1041" spans="1:16" ht="78" customHeight="1">
      <c r="A1041" s="40"/>
      <c r="B1041" s="42"/>
      <c r="C1041" s="42"/>
      <c r="D1041" s="42"/>
      <c r="E1041" s="42"/>
      <c r="F1041" s="42"/>
      <c r="G1041" s="42"/>
      <c r="H1041" s="42"/>
      <c r="I1041" s="42"/>
      <c r="J1041" s="43" t="s">
        <v>96</v>
      </c>
      <c r="K1041" s="43"/>
      <c r="L1041" s="43"/>
      <c r="M1041" s="42">
        <v>104881.3</v>
      </c>
      <c r="N1041" s="42"/>
      <c r="O1041" s="42"/>
      <c r="P1041" s="39"/>
    </row>
    <row r="1042" spans="1:16" ht="40.5" customHeight="1">
      <c r="A1042" s="40"/>
      <c r="B1042" s="42"/>
      <c r="C1042" s="42"/>
      <c r="D1042" s="42"/>
      <c r="E1042" s="42"/>
      <c r="F1042" s="42"/>
      <c r="G1042" s="42"/>
      <c r="H1042" s="42"/>
      <c r="I1042" s="42"/>
      <c r="J1042" s="43" t="s">
        <v>97</v>
      </c>
      <c r="K1042" s="43"/>
      <c r="L1042" s="43"/>
      <c r="M1042" s="42">
        <v>8255.9</v>
      </c>
      <c r="N1042" s="42"/>
      <c r="O1042" s="42"/>
      <c r="P1042" s="39"/>
    </row>
    <row r="1043" spans="1:16" ht="12.75" customHeight="1">
      <c r="A1043" s="40"/>
      <c r="B1043" s="42"/>
      <c r="C1043" s="42"/>
      <c r="D1043" s="42"/>
      <c r="E1043" s="42"/>
      <c r="F1043" s="42"/>
      <c r="G1043" s="42"/>
      <c r="H1043" s="42"/>
      <c r="I1043" s="42"/>
      <c r="J1043" s="45" t="s">
        <v>98</v>
      </c>
      <c r="K1043" s="45"/>
      <c r="L1043" s="45"/>
      <c r="M1043" s="42">
        <f>G1038*0.028</f>
        <v>4128.31412</v>
      </c>
      <c r="N1043" s="42"/>
      <c r="O1043" s="42"/>
      <c r="P1043" s="39"/>
    </row>
    <row r="1044" spans="1:16" ht="12.75" customHeight="1">
      <c r="A1044" s="40"/>
      <c r="B1044" s="42"/>
      <c r="C1044" s="42"/>
      <c r="D1044" s="42"/>
      <c r="E1044" s="42"/>
      <c r="F1044" s="42"/>
      <c r="G1044" s="42"/>
      <c r="H1044" s="42"/>
      <c r="I1044" s="42"/>
      <c r="J1044" s="45" t="s">
        <v>99</v>
      </c>
      <c r="K1044" s="45"/>
      <c r="L1044" s="45"/>
      <c r="M1044" s="42">
        <v>17961.9</v>
      </c>
      <c r="N1044" s="42"/>
      <c r="O1044" s="42"/>
      <c r="P1044" s="39"/>
    </row>
    <row r="1045" spans="1:16" ht="12.75" customHeight="1">
      <c r="A1045" s="46" t="s">
        <v>39</v>
      </c>
      <c r="B1045" s="47"/>
      <c r="C1045" s="47"/>
      <c r="D1045" s="47"/>
      <c r="E1045" s="47">
        <f>E1038</f>
        <v>187874.46</v>
      </c>
      <c r="F1045" s="47"/>
      <c r="G1045" s="47">
        <f>G1038</f>
        <v>147439.79</v>
      </c>
      <c r="H1045" s="47">
        <f>H1038</f>
        <v>-171650.22412</v>
      </c>
      <c r="I1045" s="47"/>
      <c r="J1045" s="47" t="s">
        <v>100</v>
      </c>
      <c r="K1045" s="47"/>
      <c r="L1045" s="47"/>
      <c r="M1045" s="47">
        <f>SUM(M1038:M1044)</f>
        <v>319090.01412</v>
      </c>
      <c r="N1045" s="47"/>
      <c r="O1045" s="47"/>
      <c r="P1045" s="39"/>
    </row>
    <row r="1046" spans="1:16" ht="12.75">
      <c r="A1046" s="48"/>
      <c r="B1046" s="49"/>
      <c r="C1046" s="49"/>
      <c r="D1046" s="49"/>
      <c r="E1046" s="49"/>
      <c r="F1046" s="49"/>
      <c r="G1046" s="49"/>
      <c r="H1046" s="49"/>
      <c r="I1046" s="49"/>
      <c r="J1046" s="49"/>
      <c r="K1046" s="49"/>
      <c r="L1046" s="49"/>
      <c r="M1046" s="49"/>
      <c r="N1046" s="39"/>
      <c r="O1046" s="39"/>
      <c r="P1046" s="39"/>
    </row>
    <row r="1047" spans="1:16" ht="12.75">
      <c r="A1047" s="38" t="s">
        <v>42</v>
      </c>
      <c r="B1047" s="38"/>
      <c r="C1047" s="38"/>
      <c r="D1047" s="38"/>
      <c r="E1047" s="38"/>
      <c r="F1047" s="38"/>
      <c r="G1047" s="38"/>
      <c r="H1047" s="38"/>
      <c r="I1047" s="38"/>
      <c r="J1047" s="38"/>
      <c r="K1047" s="38"/>
      <c r="L1047" s="38"/>
      <c r="M1047" s="50"/>
      <c r="N1047" s="39"/>
      <c r="O1047" s="39"/>
      <c r="P1047" s="39"/>
    </row>
    <row r="1049" spans="1:13" ht="12.75">
      <c r="A1049" s="51" t="s">
        <v>101</v>
      </c>
      <c r="B1049" s="51"/>
      <c r="C1049" s="51"/>
      <c r="D1049" s="51"/>
      <c r="E1049" s="51"/>
      <c r="F1049" s="51"/>
      <c r="G1049" s="51"/>
      <c r="H1049" s="51"/>
      <c r="I1049" s="51"/>
      <c r="J1049" s="51"/>
      <c r="K1049" s="51"/>
      <c r="L1049" s="51"/>
      <c r="M1049" s="51"/>
    </row>
    <row r="1050" spans="7:11" ht="12.75">
      <c r="G1050" s="51" t="s">
        <v>102</v>
      </c>
      <c r="H1050" s="51"/>
      <c r="I1050" s="51"/>
      <c r="J1050" s="51"/>
      <c r="K1050" s="51"/>
    </row>
  </sheetData>
  <sheetProtection selectLockedCells="1" selectUnlockedCells="1"/>
  <mergeCells count="1525">
    <mergeCell ref="A3:L4"/>
    <mergeCell ref="E5:F5"/>
    <mergeCell ref="J5:O5"/>
    <mergeCell ref="E6:F6"/>
    <mergeCell ref="J6:L6"/>
    <mergeCell ref="M6:O6"/>
    <mergeCell ref="E7:F7"/>
    <mergeCell ref="J7:L7"/>
    <mergeCell ref="M7:O7"/>
    <mergeCell ref="E8:F8"/>
    <mergeCell ref="J8:L8"/>
    <mergeCell ref="M8:O8"/>
    <mergeCell ref="E9:F9"/>
    <mergeCell ref="J9:L9"/>
    <mergeCell ref="M9:O9"/>
    <mergeCell ref="J10:L10"/>
    <mergeCell ref="E11:F11"/>
    <mergeCell ref="J11:L11"/>
    <mergeCell ref="M11:O11"/>
    <mergeCell ref="J12:L12"/>
    <mergeCell ref="E13:F13"/>
    <mergeCell ref="J13:L13"/>
    <mergeCell ref="M13:O13"/>
    <mergeCell ref="A17:M17"/>
    <mergeCell ref="G18:K18"/>
    <mergeCell ref="A20:L21"/>
    <mergeCell ref="E22:F22"/>
    <mergeCell ref="J22:O22"/>
    <mergeCell ref="E23:F23"/>
    <mergeCell ref="J23:L23"/>
    <mergeCell ref="M23:O23"/>
    <mergeCell ref="E24:F24"/>
    <mergeCell ref="J24:L24"/>
    <mergeCell ref="M24:O24"/>
    <mergeCell ref="E25:F25"/>
    <mergeCell ref="J25:L25"/>
    <mergeCell ref="M25:O25"/>
    <mergeCell ref="E26:F26"/>
    <mergeCell ref="J26:L26"/>
    <mergeCell ref="M26:O26"/>
    <mergeCell ref="J27:L27"/>
    <mergeCell ref="E28:F28"/>
    <mergeCell ref="J28:L28"/>
    <mergeCell ref="M28:O28"/>
    <mergeCell ref="J29:L29"/>
    <mergeCell ref="E30:F30"/>
    <mergeCell ref="J30:L30"/>
    <mergeCell ref="M30:O30"/>
    <mergeCell ref="A34:M34"/>
    <mergeCell ref="G35:K35"/>
    <mergeCell ref="A37:L38"/>
    <mergeCell ref="E39:F39"/>
    <mergeCell ref="J39:O39"/>
    <mergeCell ref="E40:F40"/>
    <mergeCell ref="J40:L40"/>
    <mergeCell ref="M40:O40"/>
    <mergeCell ref="E41:F41"/>
    <mergeCell ref="J41:L41"/>
    <mergeCell ref="M41:O41"/>
    <mergeCell ref="E42:F42"/>
    <mergeCell ref="J42:L42"/>
    <mergeCell ref="M42:O42"/>
    <mergeCell ref="E43:F43"/>
    <mergeCell ref="J43:L43"/>
    <mergeCell ref="M43:O43"/>
    <mergeCell ref="J44:L44"/>
    <mergeCell ref="E45:F45"/>
    <mergeCell ref="J45:L45"/>
    <mergeCell ref="M45:O45"/>
    <mergeCell ref="J46:L46"/>
    <mergeCell ref="E47:F47"/>
    <mergeCell ref="J47:L47"/>
    <mergeCell ref="M47:O47"/>
    <mergeCell ref="A51:M51"/>
    <mergeCell ref="G52:K52"/>
    <mergeCell ref="A54:L55"/>
    <mergeCell ref="E56:F56"/>
    <mergeCell ref="J56:O56"/>
    <mergeCell ref="E57:F57"/>
    <mergeCell ref="J57:L57"/>
    <mergeCell ref="M57:O57"/>
    <mergeCell ref="E58:F58"/>
    <mergeCell ref="J58:L58"/>
    <mergeCell ref="M58:O58"/>
    <mergeCell ref="E59:F59"/>
    <mergeCell ref="J59:L59"/>
    <mergeCell ref="M59:O59"/>
    <mergeCell ref="E60:F60"/>
    <mergeCell ref="J60:L60"/>
    <mergeCell ref="M60:O60"/>
    <mergeCell ref="J61:L61"/>
    <mergeCell ref="E62:F62"/>
    <mergeCell ref="J62:L62"/>
    <mergeCell ref="M62:O62"/>
    <mergeCell ref="J63:L63"/>
    <mergeCell ref="E64:F64"/>
    <mergeCell ref="J64:L64"/>
    <mergeCell ref="M64:O64"/>
    <mergeCell ref="A68:M68"/>
    <mergeCell ref="G69:K69"/>
    <mergeCell ref="A72:L73"/>
    <mergeCell ref="E74:F74"/>
    <mergeCell ref="J74:O74"/>
    <mergeCell ref="E75:F75"/>
    <mergeCell ref="J75:L75"/>
    <mergeCell ref="M75:O75"/>
    <mergeCell ref="E76:F76"/>
    <mergeCell ref="J76:L76"/>
    <mergeCell ref="M76:O76"/>
    <mergeCell ref="E77:F77"/>
    <mergeCell ref="J77:L77"/>
    <mergeCell ref="M77:O77"/>
    <mergeCell ref="E78:F78"/>
    <mergeCell ref="J78:L78"/>
    <mergeCell ref="M78:O78"/>
    <mergeCell ref="J79:L79"/>
    <mergeCell ref="E80:F80"/>
    <mergeCell ref="J80:L80"/>
    <mergeCell ref="M80:O80"/>
    <mergeCell ref="J81:L81"/>
    <mergeCell ref="E82:F82"/>
    <mergeCell ref="J82:L82"/>
    <mergeCell ref="M82:O82"/>
    <mergeCell ref="A86:M86"/>
    <mergeCell ref="G87:K87"/>
    <mergeCell ref="A89:L90"/>
    <mergeCell ref="E91:F91"/>
    <mergeCell ref="J91:O91"/>
    <mergeCell ref="E92:F92"/>
    <mergeCell ref="J92:L92"/>
    <mergeCell ref="M92:O92"/>
    <mergeCell ref="E93:F93"/>
    <mergeCell ref="J93:L93"/>
    <mergeCell ref="M93:O93"/>
    <mergeCell ref="E94:F94"/>
    <mergeCell ref="J94:L94"/>
    <mergeCell ref="M94:O94"/>
    <mergeCell ref="E95:F95"/>
    <mergeCell ref="J95:L95"/>
    <mergeCell ref="M95:O95"/>
    <mergeCell ref="J96:L96"/>
    <mergeCell ref="E97:F97"/>
    <mergeCell ref="J97:L97"/>
    <mergeCell ref="M97:O97"/>
    <mergeCell ref="J98:L98"/>
    <mergeCell ref="E99:F99"/>
    <mergeCell ref="J99:L99"/>
    <mergeCell ref="M99:O99"/>
    <mergeCell ref="A103:M103"/>
    <mergeCell ref="G104:K104"/>
    <mergeCell ref="A107:L108"/>
    <mergeCell ref="E109:F109"/>
    <mergeCell ref="J109:O109"/>
    <mergeCell ref="E110:F110"/>
    <mergeCell ref="J110:L110"/>
    <mergeCell ref="M110:O110"/>
    <mergeCell ref="E111:F111"/>
    <mergeCell ref="J111:L111"/>
    <mergeCell ref="M111:O111"/>
    <mergeCell ref="E112:F112"/>
    <mergeCell ref="J112:L112"/>
    <mergeCell ref="M112:O112"/>
    <mergeCell ref="E113:F113"/>
    <mergeCell ref="J113:L113"/>
    <mergeCell ref="M113:O113"/>
    <mergeCell ref="J114:L114"/>
    <mergeCell ref="E115:F115"/>
    <mergeCell ref="J115:L115"/>
    <mergeCell ref="M115:O115"/>
    <mergeCell ref="J116:L116"/>
    <mergeCell ref="E117:F117"/>
    <mergeCell ref="J117:L117"/>
    <mergeCell ref="M117:O117"/>
    <mergeCell ref="A121:M121"/>
    <mergeCell ref="G122:K122"/>
    <mergeCell ref="A124:L125"/>
    <mergeCell ref="E126:F126"/>
    <mergeCell ref="J126:O126"/>
    <mergeCell ref="E127:F127"/>
    <mergeCell ref="J127:L127"/>
    <mergeCell ref="M127:O127"/>
    <mergeCell ref="E128:F128"/>
    <mergeCell ref="J128:L128"/>
    <mergeCell ref="M128:O128"/>
    <mergeCell ref="E129:F129"/>
    <mergeCell ref="J129:L129"/>
    <mergeCell ref="M129:O129"/>
    <mergeCell ref="E130:F130"/>
    <mergeCell ref="J130:L130"/>
    <mergeCell ref="M130:O130"/>
    <mergeCell ref="J131:L131"/>
    <mergeCell ref="E132:F132"/>
    <mergeCell ref="J132:L132"/>
    <mergeCell ref="M132:O132"/>
    <mergeCell ref="J133:L133"/>
    <mergeCell ref="E134:F134"/>
    <mergeCell ref="J134:L134"/>
    <mergeCell ref="M134:O134"/>
    <mergeCell ref="A138:M138"/>
    <mergeCell ref="G139:K139"/>
    <mergeCell ref="A141:L142"/>
    <mergeCell ref="E143:F143"/>
    <mergeCell ref="J143:O143"/>
    <mergeCell ref="E144:F144"/>
    <mergeCell ref="J144:L144"/>
    <mergeCell ref="M144:O144"/>
    <mergeCell ref="E145:F145"/>
    <mergeCell ref="J145:L145"/>
    <mergeCell ref="M145:O145"/>
    <mergeCell ref="E146:F146"/>
    <mergeCell ref="J146:L146"/>
    <mergeCell ref="M146:O146"/>
    <mergeCell ref="E147:F147"/>
    <mergeCell ref="J147:L147"/>
    <mergeCell ref="M147:O147"/>
    <mergeCell ref="J148:L148"/>
    <mergeCell ref="E149:F149"/>
    <mergeCell ref="J149:L149"/>
    <mergeCell ref="M149:O149"/>
    <mergeCell ref="J150:L150"/>
    <mergeCell ref="E151:F151"/>
    <mergeCell ref="J151:L151"/>
    <mergeCell ref="M151:O151"/>
    <mergeCell ref="A155:M155"/>
    <mergeCell ref="G156:K156"/>
    <mergeCell ref="A159:L160"/>
    <mergeCell ref="E161:F161"/>
    <mergeCell ref="J161:O161"/>
    <mergeCell ref="E162:F162"/>
    <mergeCell ref="J162:L162"/>
    <mergeCell ref="M162:O162"/>
    <mergeCell ref="E163:F163"/>
    <mergeCell ref="J163:L163"/>
    <mergeCell ref="M163:O163"/>
    <mergeCell ref="E164:F164"/>
    <mergeCell ref="J164:L164"/>
    <mergeCell ref="M164:O164"/>
    <mergeCell ref="E165:F165"/>
    <mergeCell ref="J165:L165"/>
    <mergeCell ref="M165:O165"/>
    <mergeCell ref="J166:L166"/>
    <mergeCell ref="E167:F167"/>
    <mergeCell ref="J167:L167"/>
    <mergeCell ref="M167:O167"/>
    <mergeCell ref="J168:L168"/>
    <mergeCell ref="E169:F169"/>
    <mergeCell ref="J169:L169"/>
    <mergeCell ref="M169:O169"/>
    <mergeCell ref="A173:M173"/>
    <mergeCell ref="G174:K174"/>
    <mergeCell ref="A176:L177"/>
    <mergeCell ref="E178:F178"/>
    <mergeCell ref="J178:O178"/>
    <mergeCell ref="E179:F179"/>
    <mergeCell ref="J179:L179"/>
    <mergeCell ref="M179:O179"/>
    <mergeCell ref="E180:F180"/>
    <mergeCell ref="J180:L180"/>
    <mergeCell ref="M180:O180"/>
    <mergeCell ref="E181:F181"/>
    <mergeCell ref="J181:L181"/>
    <mergeCell ref="M181:O181"/>
    <mergeCell ref="E182:F182"/>
    <mergeCell ref="J182:L182"/>
    <mergeCell ref="M182:O182"/>
    <mergeCell ref="J183:L183"/>
    <mergeCell ref="E184:F184"/>
    <mergeCell ref="J184:L184"/>
    <mergeCell ref="M184:O184"/>
    <mergeCell ref="J185:L185"/>
    <mergeCell ref="E186:F186"/>
    <mergeCell ref="J186:L186"/>
    <mergeCell ref="M186:O186"/>
    <mergeCell ref="A190:M190"/>
    <mergeCell ref="G191:K191"/>
    <mergeCell ref="A193:L194"/>
    <mergeCell ref="E195:F195"/>
    <mergeCell ref="J195:O195"/>
    <mergeCell ref="E196:F196"/>
    <mergeCell ref="J196:L196"/>
    <mergeCell ref="M196:O196"/>
    <mergeCell ref="E197:F197"/>
    <mergeCell ref="J197:L197"/>
    <mergeCell ref="M197:O197"/>
    <mergeCell ref="E198:F198"/>
    <mergeCell ref="J198:L198"/>
    <mergeCell ref="M198:O198"/>
    <mergeCell ref="E199:F199"/>
    <mergeCell ref="J199:L199"/>
    <mergeCell ref="M199:O199"/>
    <mergeCell ref="J200:L200"/>
    <mergeCell ref="E201:F201"/>
    <mergeCell ref="J201:L201"/>
    <mergeCell ref="M201:O201"/>
    <mergeCell ref="J202:L202"/>
    <mergeCell ref="E203:F203"/>
    <mergeCell ref="J203:L203"/>
    <mergeCell ref="M203:O203"/>
    <mergeCell ref="A207:M207"/>
    <mergeCell ref="G208:K208"/>
    <mergeCell ref="A210:L211"/>
    <mergeCell ref="E212:F212"/>
    <mergeCell ref="J212:O212"/>
    <mergeCell ref="E213:F213"/>
    <mergeCell ref="J213:L213"/>
    <mergeCell ref="M213:O213"/>
    <mergeCell ref="E214:F214"/>
    <mergeCell ref="J214:L214"/>
    <mergeCell ref="M214:O214"/>
    <mergeCell ref="E215:F215"/>
    <mergeCell ref="J215:L215"/>
    <mergeCell ref="M215:O215"/>
    <mergeCell ref="E216:F216"/>
    <mergeCell ref="J216:L216"/>
    <mergeCell ref="M216:O216"/>
    <mergeCell ref="J217:L217"/>
    <mergeCell ref="E218:F218"/>
    <mergeCell ref="J218:L218"/>
    <mergeCell ref="M218:O218"/>
    <mergeCell ref="J219:L219"/>
    <mergeCell ref="E220:F220"/>
    <mergeCell ref="J220:L220"/>
    <mergeCell ref="M220:O220"/>
    <mergeCell ref="A224:M224"/>
    <mergeCell ref="G225:K225"/>
    <mergeCell ref="A227:L228"/>
    <mergeCell ref="E229:F229"/>
    <mergeCell ref="J229:O229"/>
    <mergeCell ref="E230:F230"/>
    <mergeCell ref="J230:L230"/>
    <mergeCell ref="M230:O230"/>
    <mergeCell ref="E231:F231"/>
    <mergeCell ref="J231:L231"/>
    <mergeCell ref="M231:O231"/>
    <mergeCell ref="E232:F232"/>
    <mergeCell ref="J232:L232"/>
    <mergeCell ref="M232:O232"/>
    <mergeCell ref="E233:F233"/>
    <mergeCell ref="J233:L233"/>
    <mergeCell ref="M233:O233"/>
    <mergeCell ref="J234:L234"/>
    <mergeCell ref="E235:F235"/>
    <mergeCell ref="J235:L235"/>
    <mergeCell ref="M235:O235"/>
    <mergeCell ref="J236:L236"/>
    <mergeCell ref="E237:F237"/>
    <mergeCell ref="J237:L237"/>
    <mergeCell ref="M237:O237"/>
    <mergeCell ref="A241:M241"/>
    <mergeCell ref="G242:K242"/>
    <mergeCell ref="A245:L246"/>
    <mergeCell ref="E247:F247"/>
    <mergeCell ref="J247:O247"/>
    <mergeCell ref="E248:F248"/>
    <mergeCell ref="J248:L248"/>
    <mergeCell ref="M248:O248"/>
    <mergeCell ref="E249:F249"/>
    <mergeCell ref="J249:L249"/>
    <mergeCell ref="M249:O249"/>
    <mergeCell ref="E250:F250"/>
    <mergeCell ref="J250:L250"/>
    <mergeCell ref="M250:O250"/>
    <mergeCell ref="E251:F251"/>
    <mergeCell ref="J251:L251"/>
    <mergeCell ref="M251:O251"/>
    <mergeCell ref="J252:L252"/>
    <mergeCell ref="E253:F253"/>
    <mergeCell ref="J253:L253"/>
    <mergeCell ref="M253:O253"/>
    <mergeCell ref="J254:L254"/>
    <mergeCell ref="E255:F255"/>
    <mergeCell ref="J255:L255"/>
    <mergeCell ref="M255:O255"/>
    <mergeCell ref="A259:M259"/>
    <mergeCell ref="G260:K260"/>
    <mergeCell ref="A262:L263"/>
    <mergeCell ref="E264:F264"/>
    <mergeCell ref="J264:O264"/>
    <mergeCell ref="E265:F265"/>
    <mergeCell ref="J265:L265"/>
    <mergeCell ref="M265:O265"/>
    <mergeCell ref="E266:F266"/>
    <mergeCell ref="J266:L266"/>
    <mergeCell ref="M266:O266"/>
    <mergeCell ref="E267:F267"/>
    <mergeCell ref="J267:L267"/>
    <mergeCell ref="M267:O267"/>
    <mergeCell ref="E268:F268"/>
    <mergeCell ref="J268:L268"/>
    <mergeCell ref="M268:O268"/>
    <mergeCell ref="J269:L269"/>
    <mergeCell ref="E270:F270"/>
    <mergeCell ref="J270:L270"/>
    <mergeCell ref="M270:O270"/>
    <mergeCell ref="J271:L271"/>
    <mergeCell ref="E272:F272"/>
    <mergeCell ref="J272:L272"/>
    <mergeCell ref="M272:O272"/>
    <mergeCell ref="A276:M276"/>
    <mergeCell ref="G277:K277"/>
    <mergeCell ref="A279:L280"/>
    <mergeCell ref="E281:F281"/>
    <mergeCell ref="J281:O281"/>
    <mergeCell ref="E282:F282"/>
    <mergeCell ref="J282:L282"/>
    <mergeCell ref="M282:O282"/>
    <mergeCell ref="E283:F283"/>
    <mergeCell ref="J283:L283"/>
    <mergeCell ref="M283:O283"/>
    <mergeCell ref="E284:F284"/>
    <mergeCell ref="J284:L284"/>
    <mergeCell ref="M284:O284"/>
    <mergeCell ref="E285:F285"/>
    <mergeCell ref="J285:L285"/>
    <mergeCell ref="M285:O285"/>
    <mergeCell ref="J286:L286"/>
    <mergeCell ref="E287:F287"/>
    <mergeCell ref="J287:L287"/>
    <mergeCell ref="M287:O287"/>
    <mergeCell ref="J288:L288"/>
    <mergeCell ref="E289:F289"/>
    <mergeCell ref="J289:L289"/>
    <mergeCell ref="M289:O289"/>
    <mergeCell ref="A293:M293"/>
    <mergeCell ref="G294:K294"/>
    <mergeCell ref="A296:L297"/>
    <mergeCell ref="E298:F298"/>
    <mergeCell ref="J298:O298"/>
    <mergeCell ref="E299:F299"/>
    <mergeCell ref="J299:L299"/>
    <mergeCell ref="M299:O299"/>
    <mergeCell ref="E300:F300"/>
    <mergeCell ref="J300:L300"/>
    <mergeCell ref="M300:O300"/>
    <mergeCell ref="E301:F301"/>
    <mergeCell ref="J301:L301"/>
    <mergeCell ref="M301:O301"/>
    <mergeCell ref="E302:F302"/>
    <mergeCell ref="J302:L302"/>
    <mergeCell ref="M302:O302"/>
    <mergeCell ref="J303:L303"/>
    <mergeCell ref="E304:F304"/>
    <mergeCell ref="J304:L304"/>
    <mergeCell ref="M304:O304"/>
    <mergeCell ref="J305:L305"/>
    <mergeCell ref="E306:F306"/>
    <mergeCell ref="J306:L306"/>
    <mergeCell ref="M306:O306"/>
    <mergeCell ref="A310:M310"/>
    <mergeCell ref="G311:K311"/>
    <mergeCell ref="A313:L314"/>
    <mergeCell ref="E315:F315"/>
    <mergeCell ref="J315:O315"/>
    <mergeCell ref="E316:F316"/>
    <mergeCell ref="J316:L316"/>
    <mergeCell ref="M316:O316"/>
    <mergeCell ref="E317:F317"/>
    <mergeCell ref="J317:L317"/>
    <mergeCell ref="M317:O317"/>
    <mergeCell ref="E318:F318"/>
    <mergeCell ref="J318:L318"/>
    <mergeCell ref="M318:O318"/>
    <mergeCell ref="E319:F319"/>
    <mergeCell ref="J319:L319"/>
    <mergeCell ref="M319:O319"/>
    <mergeCell ref="J320:L320"/>
    <mergeCell ref="E321:F321"/>
    <mergeCell ref="J321:L321"/>
    <mergeCell ref="M321:O321"/>
    <mergeCell ref="J322:L322"/>
    <mergeCell ref="E323:F323"/>
    <mergeCell ref="J323:L323"/>
    <mergeCell ref="M323:O323"/>
    <mergeCell ref="A327:M327"/>
    <mergeCell ref="G328:K328"/>
    <mergeCell ref="A331:L332"/>
    <mergeCell ref="E333:F333"/>
    <mergeCell ref="J333:O333"/>
    <mergeCell ref="E334:F334"/>
    <mergeCell ref="J334:L334"/>
    <mergeCell ref="M334:O334"/>
    <mergeCell ref="E335:F335"/>
    <mergeCell ref="J335:L335"/>
    <mergeCell ref="M335:O335"/>
    <mergeCell ref="E336:F336"/>
    <mergeCell ref="J336:L336"/>
    <mergeCell ref="M336:O336"/>
    <mergeCell ref="E337:F337"/>
    <mergeCell ref="J337:L337"/>
    <mergeCell ref="M337:O337"/>
    <mergeCell ref="J338:L338"/>
    <mergeCell ref="E339:F339"/>
    <mergeCell ref="J339:L339"/>
    <mergeCell ref="M339:O339"/>
    <mergeCell ref="J340:L340"/>
    <mergeCell ref="E341:F341"/>
    <mergeCell ref="J341:L341"/>
    <mergeCell ref="M341:O341"/>
    <mergeCell ref="A345:M345"/>
    <mergeCell ref="G346:K346"/>
    <mergeCell ref="A348:L349"/>
    <mergeCell ref="E350:F350"/>
    <mergeCell ref="J350:O350"/>
    <mergeCell ref="E351:F351"/>
    <mergeCell ref="J351:L351"/>
    <mergeCell ref="M351:O351"/>
    <mergeCell ref="E352:F352"/>
    <mergeCell ref="J352:L352"/>
    <mergeCell ref="M352:O352"/>
    <mergeCell ref="E353:F353"/>
    <mergeCell ref="J353:L353"/>
    <mergeCell ref="M353:O353"/>
    <mergeCell ref="E354:F354"/>
    <mergeCell ref="J354:L354"/>
    <mergeCell ref="M354:O354"/>
    <mergeCell ref="J355:L355"/>
    <mergeCell ref="E356:F356"/>
    <mergeCell ref="J356:L356"/>
    <mergeCell ref="M356:O356"/>
    <mergeCell ref="J357:L357"/>
    <mergeCell ref="E358:F358"/>
    <mergeCell ref="J358:L358"/>
    <mergeCell ref="M358:O358"/>
    <mergeCell ref="A362:M362"/>
    <mergeCell ref="G363:K363"/>
    <mergeCell ref="A365:L366"/>
    <mergeCell ref="E367:F367"/>
    <mergeCell ref="J367:O367"/>
    <mergeCell ref="E368:F368"/>
    <mergeCell ref="J368:L368"/>
    <mergeCell ref="M368:O368"/>
    <mergeCell ref="E369:F369"/>
    <mergeCell ref="J369:L369"/>
    <mergeCell ref="M369:O369"/>
    <mergeCell ref="E370:F370"/>
    <mergeCell ref="J370:L370"/>
    <mergeCell ref="M370:O370"/>
    <mergeCell ref="E371:F371"/>
    <mergeCell ref="J371:L371"/>
    <mergeCell ref="M371:O371"/>
    <mergeCell ref="J372:L372"/>
    <mergeCell ref="E373:F373"/>
    <mergeCell ref="J373:L373"/>
    <mergeCell ref="M373:O373"/>
    <mergeCell ref="J374:L374"/>
    <mergeCell ref="E375:F375"/>
    <mergeCell ref="J375:L375"/>
    <mergeCell ref="M375:O375"/>
    <mergeCell ref="A379:M379"/>
    <mergeCell ref="G380:K380"/>
    <mergeCell ref="A382:L383"/>
    <mergeCell ref="E384:F384"/>
    <mergeCell ref="J384:O384"/>
    <mergeCell ref="E385:F385"/>
    <mergeCell ref="J385:L385"/>
    <mergeCell ref="M385:O385"/>
    <mergeCell ref="E386:F386"/>
    <mergeCell ref="J386:L386"/>
    <mergeCell ref="M386:O386"/>
    <mergeCell ref="E387:F387"/>
    <mergeCell ref="J387:L387"/>
    <mergeCell ref="M387:O387"/>
    <mergeCell ref="E388:F388"/>
    <mergeCell ref="J388:L388"/>
    <mergeCell ref="M388:O388"/>
    <mergeCell ref="J389:L389"/>
    <mergeCell ref="E390:F390"/>
    <mergeCell ref="J390:L390"/>
    <mergeCell ref="M390:O390"/>
    <mergeCell ref="J391:L391"/>
    <mergeCell ref="E392:F392"/>
    <mergeCell ref="J392:L392"/>
    <mergeCell ref="M392:O392"/>
    <mergeCell ref="A396:M396"/>
    <mergeCell ref="G397:K397"/>
    <mergeCell ref="A399:L400"/>
    <mergeCell ref="E401:F401"/>
    <mergeCell ref="J401:O401"/>
    <mergeCell ref="E402:F402"/>
    <mergeCell ref="J402:L402"/>
    <mergeCell ref="M402:O402"/>
    <mergeCell ref="E403:F403"/>
    <mergeCell ref="J403:L403"/>
    <mergeCell ref="M403:O403"/>
    <mergeCell ref="E404:F404"/>
    <mergeCell ref="J404:L404"/>
    <mergeCell ref="M404:O404"/>
    <mergeCell ref="E405:F405"/>
    <mergeCell ref="J405:L405"/>
    <mergeCell ref="M405:O405"/>
    <mergeCell ref="J406:L406"/>
    <mergeCell ref="E407:F407"/>
    <mergeCell ref="J407:L407"/>
    <mergeCell ref="M407:O407"/>
    <mergeCell ref="J408:L408"/>
    <mergeCell ref="E409:F409"/>
    <mergeCell ref="J409:L409"/>
    <mergeCell ref="M409:O409"/>
    <mergeCell ref="A413:M413"/>
    <mergeCell ref="G414:K414"/>
    <mergeCell ref="A416:L417"/>
    <mergeCell ref="E418:F418"/>
    <mergeCell ref="J418:O418"/>
    <mergeCell ref="E419:F419"/>
    <mergeCell ref="J419:L419"/>
    <mergeCell ref="M419:O419"/>
    <mergeCell ref="E420:F420"/>
    <mergeCell ref="J420:L420"/>
    <mergeCell ref="M420:O420"/>
    <mergeCell ref="E421:F421"/>
    <mergeCell ref="J421:L421"/>
    <mergeCell ref="M421:O421"/>
    <mergeCell ref="E422:F422"/>
    <mergeCell ref="J422:L422"/>
    <mergeCell ref="M422:O422"/>
    <mergeCell ref="J423:L423"/>
    <mergeCell ref="E424:F424"/>
    <mergeCell ref="J424:L424"/>
    <mergeCell ref="M424:O424"/>
    <mergeCell ref="J425:L425"/>
    <mergeCell ref="E426:F426"/>
    <mergeCell ref="J426:L426"/>
    <mergeCell ref="M426:O426"/>
    <mergeCell ref="A430:M430"/>
    <mergeCell ref="G431:K431"/>
    <mergeCell ref="A433:L434"/>
    <mergeCell ref="E435:F435"/>
    <mergeCell ref="J435:O435"/>
    <mergeCell ref="E436:F436"/>
    <mergeCell ref="J436:L436"/>
    <mergeCell ref="M436:O436"/>
    <mergeCell ref="E437:F437"/>
    <mergeCell ref="J437:L437"/>
    <mergeCell ref="M437:O437"/>
    <mergeCell ref="E438:F438"/>
    <mergeCell ref="J438:L438"/>
    <mergeCell ref="M438:O438"/>
    <mergeCell ref="E439:F439"/>
    <mergeCell ref="J439:L439"/>
    <mergeCell ref="M439:O439"/>
    <mergeCell ref="J440:L440"/>
    <mergeCell ref="E441:F441"/>
    <mergeCell ref="J441:L441"/>
    <mergeCell ref="M441:O441"/>
    <mergeCell ref="J442:L442"/>
    <mergeCell ref="E443:F443"/>
    <mergeCell ref="J443:L443"/>
    <mergeCell ref="M443:O443"/>
    <mergeCell ref="A447:M447"/>
    <mergeCell ref="G448:K448"/>
    <mergeCell ref="A450:L451"/>
    <mergeCell ref="E452:F452"/>
    <mergeCell ref="J452:O452"/>
    <mergeCell ref="E453:F453"/>
    <mergeCell ref="J453:L453"/>
    <mergeCell ref="M453:O453"/>
    <mergeCell ref="E454:F454"/>
    <mergeCell ref="J454:L454"/>
    <mergeCell ref="M454:O454"/>
    <mergeCell ref="E455:F455"/>
    <mergeCell ref="J455:L455"/>
    <mergeCell ref="M455:O455"/>
    <mergeCell ref="E456:F456"/>
    <mergeCell ref="J456:L456"/>
    <mergeCell ref="M456:O456"/>
    <mergeCell ref="J457:L457"/>
    <mergeCell ref="E458:F458"/>
    <mergeCell ref="J458:L458"/>
    <mergeCell ref="M458:O458"/>
    <mergeCell ref="J459:L459"/>
    <mergeCell ref="E460:F460"/>
    <mergeCell ref="J460:L460"/>
    <mergeCell ref="M460:O460"/>
    <mergeCell ref="A464:M464"/>
    <mergeCell ref="G465:K465"/>
    <mergeCell ref="A467:L468"/>
    <mergeCell ref="E469:F469"/>
    <mergeCell ref="J469:O469"/>
    <mergeCell ref="E470:F470"/>
    <mergeCell ref="J470:L470"/>
    <mergeCell ref="M470:O470"/>
    <mergeCell ref="E471:F471"/>
    <mergeCell ref="J471:L471"/>
    <mergeCell ref="M471:O471"/>
    <mergeCell ref="E472:F472"/>
    <mergeCell ref="J472:L472"/>
    <mergeCell ref="M472:O472"/>
    <mergeCell ref="E473:F473"/>
    <mergeCell ref="J473:L473"/>
    <mergeCell ref="M473:O473"/>
    <mergeCell ref="J474:L474"/>
    <mergeCell ref="E475:F475"/>
    <mergeCell ref="J475:L475"/>
    <mergeCell ref="M475:O475"/>
    <mergeCell ref="J476:L476"/>
    <mergeCell ref="E477:F477"/>
    <mergeCell ref="J477:L477"/>
    <mergeCell ref="M477:O477"/>
    <mergeCell ref="A481:M481"/>
    <mergeCell ref="G482:K482"/>
    <mergeCell ref="A484:L485"/>
    <mergeCell ref="E486:F486"/>
    <mergeCell ref="J486:O486"/>
    <mergeCell ref="E487:F487"/>
    <mergeCell ref="J487:L487"/>
    <mergeCell ref="M487:O487"/>
    <mergeCell ref="E488:F488"/>
    <mergeCell ref="J488:L488"/>
    <mergeCell ref="M488:O488"/>
    <mergeCell ref="E489:F489"/>
    <mergeCell ref="J489:L489"/>
    <mergeCell ref="M489:O489"/>
    <mergeCell ref="E490:F490"/>
    <mergeCell ref="J490:L490"/>
    <mergeCell ref="M490:O490"/>
    <mergeCell ref="J491:L491"/>
    <mergeCell ref="E492:F492"/>
    <mergeCell ref="J492:L492"/>
    <mergeCell ref="M492:O492"/>
    <mergeCell ref="J493:L493"/>
    <mergeCell ref="E494:F494"/>
    <mergeCell ref="J494:L494"/>
    <mergeCell ref="M494:O494"/>
    <mergeCell ref="A498:M498"/>
    <mergeCell ref="G499:K499"/>
    <mergeCell ref="A501:L502"/>
    <mergeCell ref="E503:F503"/>
    <mergeCell ref="J503:O503"/>
    <mergeCell ref="E504:F504"/>
    <mergeCell ref="J504:L504"/>
    <mergeCell ref="M504:O504"/>
    <mergeCell ref="E505:F505"/>
    <mergeCell ref="J505:L505"/>
    <mergeCell ref="M505:O505"/>
    <mergeCell ref="E506:F506"/>
    <mergeCell ref="J506:L506"/>
    <mergeCell ref="M506:O506"/>
    <mergeCell ref="E507:F507"/>
    <mergeCell ref="J507:L507"/>
    <mergeCell ref="M507:O507"/>
    <mergeCell ref="J508:L508"/>
    <mergeCell ref="E509:F509"/>
    <mergeCell ref="J509:L509"/>
    <mergeCell ref="M509:O509"/>
    <mergeCell ref="J510:L510"/>
    <mergeCell ref="E511:F511"/>
    <mergeCell ref="J511:L511"/>
    <mergeCell ref="M511:O511"/>
    <mergeCell ref="A515:M515"/>
    <mergeCell ref="G516:K516"/>
    <mergeCell ref="A518:L519"/>
    <mergeCell ref="E520:F520"/>
    <mergeCell ref="J520:O520"/>
    <mergeCell ref="E521:F521"/>
    <mergeCell ref="J521:L521"/>
    <mergeCell ref="M521:O521"/>
    <mergeCell ref="E522:F522"/>
    <mergeCell ref="J522:L522"/>
    <mergeCell ref="M522:O522"/>
    <mergeCell ref="E523:F523"/>
    <mergeCell ref="J523:L523"/>
    <mergeCell ref="M523:O523"/>
    <mergeCell ref="E524:F524"/>
    <mergeCell ref="J524:L524"/>
    <mergeCell ref="M524:O524"/>
    <mergeCell ref="J525:L525"/>
    <mergeCell ref="E526:F526"/>
    <mergeCell ref="J526:L526"/>
    <mergeCell ref="M526:O526"/>
    <mergeCell ref="J527:L527"/>
    <mergeCell ref="E528:F528"/>
    <mergeCell ref="J528:L528"/>
    <mergeCell ref="M528:O528"/>
    <mergeCell ref="A532:M532"/>
    <mergeCell ref="G533:K533"/>
    <mergeCell ref="A536:L537"/>
    <mergeCell ref="E538:F538"/>
    <mergeCell ref="J538:O538"/>
    <mergeCell ref="E539:F539"/>
    <mergeCell ref="J539:L539"/>
    <mergeCell ref="M539:O539"/>
    <mergeCell ref="E540:F540"/>
    <mergeCell ref="J540:L540"/>
    <mergeCell ref="M540:O540"/>
    <mergeCell ref="E541:F541"/>
    <mergeCell ref="J541:L541"/>
    <mergeCell ref="M541:O541"/>
    <mergeCell ref="E542:F542"/>
    <mergeCell ref="J542:L542"/>
    <mergeCell ref="M542:O542"/>
    <mergeCell ref="J543:L543"/>
    <mergeCell ref="E544:F544"/>
    <mergeCell ref="J544:L544"/>
    <mergeCell ref="M544:O544"/>
    <mergeCell ref="J545:L545"/>
    <mergeCell ref="E546:F546"/>
    <mergeCell ref="J546:L546"/>
    <mergeCell ref="M546:O546"/>
    <mergeCell ref="A550:M550"/>
    <mergeCell ref="G551:K551"/>
    <mergeCell ref="A553:L554"/>
    <mergeCell ref="E555:F555"/>
    <mergeCell ref="J555:O555"/>
    <mergeCell ref="E556:F556"/>
    <mergeCell ref="J556:L556"/>
    <mergeCell ref="M556:O556"/>
    <mergeCell ref="E557:F557"/>
    <mergeCell ref="J557:L557"/>
    <mergeCell ref="M557:O557"/>
    <mergeCell ref="E558:F558"/>
    <mergeCell ref="J558:L558"/>
    <mergeCell ref="M558:O558"/>
    <mergeCell ref="E559:F559"/>
    <mergeCell ref="J559:L559"/>
    <mergeCell ref="M559:O559"/>
    <mergeCell ref="J560:L560"/>
    <mergeCell ref="E561:F561"/>
    <mergeCell ref="J561:L561"/>
    <mergeCell ref="M561:O561"/>
    <mergeCell ref="J562:L562"/>
    <mergeCell ref="E563:F563"/>
    <mergeCell ref="J563:L563"/>
    <mergeCell ref="M563:O563"/>
    <mergeCell ref="A567:M567"/>
    <mergeCell ref="G568:K568"/>
    <mergeCell ref="A570:L571"/>
    <mergeCell ref="E572:F572"/>
    <mergeCell ref="J572:O572"/>
    <mergeCell ref="E573:F573"/>
    <mergeCell ref="J573:L573"/>
    <mergeCell ref="M573:O573"/>
    <mergeCell ref="E574:F574"/>
    <mergeCell ref="J574:L574"/>
    <mergeCell ref="M574:O574"/>
    <mergeCell ref="E575:F575"/>
    <mergeCell ref="J575:L575"/>
    <mergeCell ref="M575:O575"/>
    <mergeCell ref="E576:F576"/>
    <mergeCell ref="J576:L576"/>
    <mergeCell ref="M576:O576"/>
    <mergeCell ref="J577:L577"/>
    <mergeCell ref="E578:F578"/>
    <mergeCell ref="J578:L578"/>
    <mergeCell ref="M578:O578"/>
    <mergeCell ref="J579:L579"/>
    <mergeCell ref="E580:F580"/>
    <mergeCell ref="J580:L580"/>
    <mergeCell ref="M580:O580"/>
    <mergeCell ref="A584:M584"/>
    <mergeCell ref="G585:K585"/>
    <mergeCell ref="A587:L588"/>
    <mergeCell ref="E589:F589"/>
    <mergeCell ref="J589:O589"/>
    <mergeCell ref="E590:F590"/>
    <mergeCell ref="J590:L590"/>
    <mergeCell ref="M590:O590"/>
    <mergeCell ref="E591:F591"/>
    <mergeCell ref="J591:L591"/>
    <mergeCell ref="M591:O591"/>
    <mergeCell ref="E592:F592"/>
    <mergeCell ref="J592:L592"/>
    <mergeCell ref="M592:O592"/>
    <mergeCell ref="E593:F593"/>
    <mergeCell ref="J593:L593"/>
    <mergeCell ref="M593:O593"/>
    <mergeCell ref="J594:L594"/>
    <mergeCell ref="E595:F595"/>
    <mergeCell ref="J595:L595"/>
    <mergeCell ref="M595:O595"/>
    <mergeCell ref="J596:L596"/>
    <mergeCell ref="E597:F597"/>
    <mergeCell ref="J597:L597"/>
    <mergeCell ref="M597:O597"/>
    <mergeCell ref="A601:M601"/>
    <mergeCell ref="G602:K602"/>
    <mergeCell ref="A604:L605"/>
    <mergeCell ref="E606:F606"/>
    <mergeCell ref="J606:O606"/>
    <mergeCell ref="E607:F607"/>
    <mergeCell ref="J607:L607"/>
    <mergeCell ref="M607:O607"/>
    <mergeCell ref="E608:F608"/>
    <mergeCell ref="J608:L608"/>
    <mergeCell ref="M608:O608"/>
    <mergeCell ref="E609:F609"/>
    <mergeCell ref="J609:L609"/>
    <mergeCell ref="M609:O609"/>
    <mergeCell ref="E610:F610"/>
    <mergeCell ref="J610:L610"/>
    <mergeCell ref="M610:O610"/>
    <mergeCell ref="J611:L611"/>
    <mergeCell ref="E612:F612"/>
    <mergeCell ref="J612:L612"/>
    <mergeCell ref="M612:O612"/>
    <mergeCell ref="J613:L613"/>
    <mergeCell ref="E614:F614"/>
    <mergeCell ref="J614:L614"/>
    <mergeCell ref="M614:O614"/>
    <mergeCell ref="A618:M618"/>
    <mergeCell ref="G619:K619"/>
    <mergeCell ref="A621:L622"/>
    <mergeCell ref="E623:F623"/>
    <mergeCell ref="J623:O623"/>
    <mergeCell ref="E624:F624"/>
    <mergeCell ref="J624:L624"/>
    <mergeCell ref="M624:O624"/>
    <mergeCell ref="E625:F625"/>
    <mergeCell ref="J625:L625"/>
    <mergeCell ref="M625:O625"/>
    <mergeCell ref="E626:F626"/>
    <mergeCell ref="J626:L626"/>
    <mergeCell ref="M626:O626"/>
    <mergeCell ref="E627:F627"/>
    <mergeCell ref="J627:L627"/>
    <mergeCell ref="M627:O627"/>
    <mergeCell ref="J628:L628"/>
    <mergeCell ref="E629:F629"/>
    <mergeCell ref="J629:L629"/>
    <mergeCell ref="M629:O629"/>
    <mergeCell ref="J630:L630"/>
    <mergeCell ref="E631:F631"/>
    <mergeCell ref="J631:L631"/>
    <mergeCell ref="M631:O631"/>
    <mergeCell ref="A635:M635"/>
    <mergeCell ref="G636:K636"/>
    <mergeCell ref="A638:L639"/>
    <mergeCell ref="E640:F640"/>
    <mergeCell ref="J640:O640"/>
    <mergeCell ref="E641:F641"/>
    <mergeCell ref="J641:L641"/>
    <mergeCell ref="M641:O641"/>
    <mergeCell ref="E642:F642"/>
    <mergeCell ref="J642:L642"/>
    <mergeCell ref="M642:O642"/>
    <mergeCell ref="E643:F643"/>
    <mergeCell ref="J643:L643"/>
    <mergeCell ref="M643:O643"/>
    <mergeCell ref="E644:F644"/>
    <mergeCell ref="J644:L644"/>
    <mergeCell ref="M644:O644"/>
    <mergeCell ref="J645:L645"/>
    <mergeCell ref="E646:F646"/>
    <mergeCell ref="J646:L646"/>
    <mergeCell ref="M646:O646"/>
    <mergeCell ref="J647:L647"/>
    <mergeCell ref="E648:F648"/>
    <mergeCell ref="J648:L648"/>
    <mergeCell ref="M648:O648"/>
    <mergeCell ref="A652:M652"/>
    <mergeCell ref="G653:K653"/>
    <mergeCell ref="A655:L656"/>
    <mergeCell ref="E657:F657"/>
    <mergeCell ref="J657:O657"/>
    <mergeCell ref="E658:F658"/>
    <mergeCell ref="J658:L658"/>
    <mergeCell ref="M658:O658"/>
    <mergeCell ref="E659:F659"/>
    <mergeCell ref="J659:L659"/>
    <mergeCell ref="M659:O659"/>
    <mergeCell ref="E660:F660"/>
    <mergeCell ref="J660:L660"/>
    <mergeCell ref="M660:O660"/>
    <mergeCell ref="E661:F661"/>
    <mergeCell ref="J661:L661"/>
    <mergeCell ref="M661:O661"/>
    <mergeCell ref="J662:L662"/>
    <mergeCell ref="E663:F663"/>
    <mergeCell ref="J663:L663"/>
    <mergeCell ref="M663:O663"/>
    <mergeCell ref="J664:L664"/>
    <mergeCell ref="E665:F665"/>
    <mergeCell ref="J665:L665"/>
    <mergeCell ref="M665:O665"/>
    <mergeCell ref="A669:M669"/>
    <mergeCell ref="G670:K670"/>
    <mergeCell ref="A672:L673"/>
    <mergeCell ref="E674:F674"/>
    <mergeCell ref="J674:O674"/>
    <mergeCell ref="E675:F675"/>
    <mergeCell ref="J675:L675"/>
    <mergeCell ref="M675:O675"/>
    <mergeCell ref="E676:F676"/>
    <mergeCell ref="J676:L676"/>
    <mergeCell ref="M676:O676"/>
    <mergeCell ref="E677:F677"/>
    <mergeCell ref="J677:L677"/>
    <mergeCell ref="M677:O677"/>
    <mergeCell ref="E678:F678"/>
    <mergeCell ref="J678:L678"/>
    <mergeCell ref="M678:O678"/>
    <mergeCell ref="J679:L679"/>
    <mergeCell ref="E680:F680"/>
    <mergeCell ref="J680:L680"/>
    <mergeCell ref="M680:O680"/>
    <mergeCell ref="J681:L681"/>
    <mergeCell ref="E682:F682"/>
    <mergeCell ref="J682:L682"/>
    <mergeCell ref="M682:O682"/>
    <mergeCell ref="A686:M686"/>
    <mergeCell ref="G687:K687"/>
    <mergeCell ref="A690:L691"/>
    <mergeCell ref="E692:F692"/>
    <mergeCell ref="J692:O692"/>
    <mergeCell ref="E693:F693"/>
    <mergeCell ref="J693:L693"/>
    <mergeCell ref="M693:O693"/>
    <mergeCell ref="E694:F694"/>
    <mergeCell ref="J694:L694"/>
    <mergeCell ref="M694:O694"/>
    <mergeCell ref="E695:F695"/>
    <mergeCell ref="J695:L695"/>
    <mergeCell ref="M695:O695"/>
    <mergeCell ref="E696:F696"/>
    <mergeCell ref="J696:L696"/>
    <mergeCell ref="M696:O696"/>
    <mergeCell ref="J697:L697"/>
    <mergeCell ref="E698:F698"/>
    <mergeCell ref="J698:L698"/>
    <mergeCell ref="M698:O698"/>
    <mergeCell ref="J699:L699"/>
    <mergeCell ref="E700:F700"/>
    <mergeCell ref="J700:L700"/>
    <mergeCell ref="M700:O700"/>
    <mergeCell ref="A704:M704"/>
    <mergeCell ref="G705:K705"/>
    <mergeCell ref="A707:L708"/>
    <mergeCell ref="E709:F709"/>
    <mergeCell ref="J709:O709"/>
    <mergeCell ref="E710:F710"/>
    <mergeCell ref="J710:L710"/>
    <mergeCell ref="M710:O710"/>
    <mergeCell ref="E711:F711"/>
    <mergeCell ref="J711:L711"/>
    <mergeCell ref="M711:O711"/>
    <mergeCell ref="E712:F712"/>
    <mergeCell ref="J712:L712"/>
    <mergeCell ref="M712:O712"/>
    <mergeCell ref="E713:F713"/>
    <mergeCell ref="J713:L713"/>
    <mergeCell ref="M713:O713"/>
    <mergeCell ref="J714:L714"/>
    <mergeCell ref="E715:F715"/>
    <mergeCell ref="J715:L715"/>
    <mergeCell ref="M715:O715"/>
    <mergeCell ref="J716:L716"/>
    <mergeCell ref="E717:F717"/>
    <mergeCell ref="J717:L717"/>
    <mergeCell ref="M717:O717"/>
    <mergeCell ref="A721:M721"/>
    <mergeCell ref="G722:K722"/>
    <mergeCell ref="A724:L725"/>
    <mergeCell ref="E726:F726"/>
    <mergeCell ref="J726:O726"/>
    <mergeCell ref="E727:F727"/>
    <mergeCell ref="J727:L727"/>
    <mergeCell ref="M727:O727"/>
    <mergeCell ref="E728:F728"/>
    <mergeCell ref="J728:L728"/>
    <mergeCell ref="M728:O728"/>
    <mergeCell ref="E729:F729"/>
    <mergeCell ref="J729:L729"/>
    <mergeCell ref="M729:O729"/>
    <mergeCell ref="E730:F730"/>
    <mergeCell ref="J730:L730"/>
    <mergeCell ref="M730:O730"/>
    <mergeCell ref="J731:L731"/>
    <mergeCell ref="E732:F732"/>
    <mergeCell ref="J732:L732"/>
    <mergeCell ref="M732:O732"/>
    <mergeCell ref="J733:L733"/>
    <mergeCell ref="E734:F734"/>
    <mergeCell ref="J734:L734"/>
    <mergeCell ref="M734:O734"/>
    <mergeCell ref="A738:M738"/>
    <mergeCell ref="G739:K739"/>
    <mergeCell ref="A742:L743"/>
    <mergeCell ref="E744:F744"/>
    <mergeCell ref="J744:O744"/>
    <mergeCell ref="E745:F745"/>
    <mergeCell ref="J745:L745"/>
    <mergeCell ref="M745:O745"/>
    <mergeCell ref="E746:F746"/>
    <mergeCell ref="J746:L746"/>
    <mergeCell ref="M746:O746"/>
    <mergeCell ref="E747:F747"/>
    <mergeCell ref="J747:L747"/>
    <mergeCell ref="M747:O747"/>
    <mergeCell ref="E748:F748"/>
    <mergeCell ref="J748:L748"/>
    <mergeCell ref="M748:O748"/>
    <mergeCell ref="J749:L749"/>
    <mergeCell ref="E750:F750"/>
    <mergeCell ref="J750:L750"/>
    <mergeCell ref="M750:O750"/>
    <mergeCell ref="J751:L751"/>
    <mergeCell ref="E752:F752"/>
    <mergeCell ref="J752:L752"/>
    <mergeCell ref="M752:O752"/>
    <mergeCell ref="A756:M756"/>
    <mergeCell ref="G757:K757"/>
    <mergeCell ref="A760:L761"/>
    <mergeCell ref="E762:F762"/>
    <mergeCell ref="J762:O762"/>
    <mergeCell ref="E763:F763"/>
    <mergeCell ref="J763:L763"/>
    <mergeCell ref="M763:O763"/>
    <mergeCell ref="E764:F764"/>
    <mergeCell ref="J764:L764"/>
    <mergeCell ref="M764:O764"/>
    <mergeCell ref="E765:F765"/>
    <mergeCell ref="J765:L765"/>
    <mergeCell ref="M765:O765"/>
    <mergeCell ref="E766:F766"/>
    <mergeCell ref="J766:L766"/>
    <mergeCell ref="M766:O766"/>
    <mergeCell ref="J767:L767"/>
    <mergeCell ref="E768:F768"/>
    <mergeCell ref="J768:L768"/>
    <mergeCell ref="M768:O768"/>
    <mergeCell ref="J769:L769"/>
    <mergeCell ref="E770:F770"/>
    <mergeCell ref="J770:L770"/>
    <mergeCell ref="M770:O770"/>
    <mergeCell ref="A774:M774"/>
    <mergeCell ref="G775:K775"/>
    <mergeCell ref="A777:L778"/>
    <mergeCell ref="E779:F779"/>
    <mergeCell ref="J779:O779"/>
    <mergeCell ref="E780:F780"/>
    <mergeCell ref="J780:L780"/>
    <mergeCell ref="M780:O780"/>
    <mergeCell ref="E781:F781"/>
    <mergeCell ref="J781:L781"/>
    <mergeCell ref="M781:O781"/>
    <mergeCell ref="E782:F782"/>
    <mergeCell ref="J782:L782"/>
    <mergeCell ref="M782:O782"/>
    <mergeCell ref="E783:F783"/>
    <mergeCell ref="J783:L783"/>
    <mergeCell ref="M783:O783"/>
    <mergeCell ref="J784:L784"/>
    <mergeCell ref="E785:F785"/>
    <mergeCell ref="J785:L785"/>
    <mergeCell ref="M785:O785"/>
    <mergeCell ref="J786:L786"/>
    <mergeCell ref="E787:F787"/>
    <mergeCell ref="J787:L787"/>
    <mergeCell ref="M787:O787"/>
    <mergeCell ref="A791:M791"/>
    <mergeCell ref="G792:K792"/>
    <mergeCell ref="A794:L795"/>
    <mergeCell ref="E796:F796"/>
    <mergeCell ref="J796:O796"/>
    <mergeCell ref="E797:F797"/>
    <mergeCell ref="J797:L797"/>
    <mergeCell ref="M797:O797"/>
    <mergeCell ref="E798:F798"/>
    <mergeCell ref="J798:L798"/>
    <mergeCell ref="M798:O798"/>
    <mergeCell ref="E799:F799"/>
    <mergeCell ref="J799:L799"/>
    <mergeCell ref="M799:O799"/>
    <mergeCell ref="E800:F800"/>
    <mergeCell ref="J800:L800"/>
    <mergeCell ref="M800:O800"/>
    <mergeCell ref="J801:L801"/>
    <mergeCell ref="E802:F802"/>
    <mergeCell ref="J802:L802"/>
    <mergeCell ref="M802:O802"/>
    <mergeCell ref="J803:L803"/>
    <mergeCell ref="E804:F804"/>
    <mergeCell ref="J804:L804"/>
    <mergeCell ref="M804:O804"/>
    <mergeCell ref="A808:M808"/>
    <mergeCell ref="G809:K809"/>
    <mergeCell ref="A811:L812"/>
    <mergeCell ref="E813:F813"/>
    <mergeCell ref="J813:O813"/>
    <mergeCell ref="E814:F814"/>
    <mergeCell ref="J814:L814"/>
    <mergeCell ref="M814:O814"/>
    <mergeCell ref="E815:F815"/>
    <mergeCell ref="J815:L815"/>
    <mergeCell ref="M815:O815"/>
    <mergeCell ref="E816:F816"/>
    <mergeCell ref="J816:L816"/>
    <mergeCell ref="M816:O816"/>
    <mergeCell ref="E817:F817"/>
    <mergeCell ref="J817:L817"/>
    <mergeCell ref="M817:O817"/>
    <mergeCell ref="J818:L818"/>
    <mergeCell ref="E819:F819"/>
    <mergeCell ref="J819:L819"/>
    <mergeCell ref="M819:O819"/>
    <mergeCell ref="J820:L820"/>
    <mergeCell ref="E821:F821"/>
    <mergeCell ref="J821:L821"/>
    <mergeCell ref="M821:O821"/>
    <mergeCell ref="A825:M825"/>
    <mergeCell ref="G826:K826"/>
    <mergeCell ref="A829:L830"/>
    <mergeCell ref="E831:F831"/>
    <mergeCell ref="J831:O831"/>
    <mergeCell ref="E832:F832"/>
    <mergeCell ref="J832:L832"/>
    <mergeCell ref="M832:O832"/>
    <mergeCell ref="E833:F833"/>
    <mergeCell ref="J833:L833"/>
    <mergeCell ref="M833:O833"/>
    <mergeCell ref="E834:F834"/>
    <mergeCell ref="J834:L834"/>
    <mergeCell ref="M834:O834"/>
    <mergeCell ref="E835:F835"/>
    <mergeCell ref="J835:L835"/>
    <mergeCell ref="M835:O835"/>
    <mergeCell ref="J836:L836"/>
    <mergeCell ref="E837:F837"/>
    <mergeCell ref="J837:L837"/>
    <mergeCell ref="M837:O837"/>
    <mergeCell ref="J838:L838"/>
    <mergeCell ref="E839:F839"/>
    <mergeCell ref="J839:L839"/>
    <mergeCell ref="M839:O839"/>
    <mergeCell ref="A843:M843"/>
    <mergeCell ref="G844:K844"/>
    <mergeCell ref="A846:L847"/>
    <mergeCell ref="E848:F848"/>
    <mergeCell ref="J848:O848"/>
    <mergeCell ref="E849:F849"/>
    <mergeCell ref="J849:L849"/>
    <mergeCell ref="M849:O849"/>
    <mergeCell ref="E850:F850"/>
    <mergeCell ref="J850:L850"/>
    <mergeCell ref="M850:O850"/>
    <mergeCell ref="E851:F851"/>
    <mergeCell ref="J851:L851"/>
    <mergeCell ref="M851:O851"/>
    <mergeCell ref="E852:F852"/>
    <mergeCell ref="J852:L852"/>
    <mergeCell ref="M852:O852"/>
    <mergeCell ref="J853:L853"/>
    <mergeCell ref="E854:F854"/>
    <mergeCell ref="J854:L854"/>
    <mergeCell ref="M854:O854"/>
    <mergeCell ref="J855:L855"/>
    <mergeCell ref="E856:F856"/>
    <mergeCell ref="J856:L856"/>
    <mergeCell ref="M856:O856"/>
    <mergeCell ref="A860:M860"/>
    <mergeCell ref="G861:K861"/>
    <mergeCell ref="A864:L865"/>
    <mergeCell ref="E866:F866"/>
    <mergeCell ref="J866:O866"/>
    <mergeCell ref="E867:F867"/>
    <mergeCell ref="J867:L867"/>
    <mergeCell ref="M867:O867"/>
    <mergeCell ref="E868:F868"/>
    <mergeCell ref="J868:L868"/>
    <mergeCell ref="M868:O868"/>
    <mergeCell ref="E869:F869"/>
    <mergeCell ref="J869:L869"/>
    <mergeCell ref="M869:O869"/>
    <mergeCell ref="E870:F870"/>
    <mergeCell ref="J870:L870"/>
    <mergeCell ref="M870:O870"/>
    <mergeCell ref="J871:L871"/>
    <mergeCell ref="E872:F872"/>
    <mergeCell ref="J872:L872"/>
    <mergeCell ref="M872:O872"/>
    <mergeCell ref="J873:L873"/>
    <mergeCell ref="E874:F874"/>
    <mergeCell ref="J874:L874"/>
    <mergeCell ref="M874:O874"/>
    <mergeCell ref="A878:M878"/>
    <mergeCell ref="G879:K879"/>
    <mergeCell ref="A881:L882"/>
    <mergeCell ref="E883:F883"/>
    <mergeCell ref="J883:O883"/>
    <mergeCell ref="E884:F884"/>
    <mergeCell ref="J884:L884"/>
    <mergeCell ref="M884:O884"/>
    <mergeCell ref="E885:F885"/>
    <mergeCell ref="J885:L885"/>
    <mergeCell ref="M885:O885"/>
    <mergeCell ref="E886:F886"/>
    <mergeCell ref="J886:L886"/>
    <mergeCell ref="M886:O886"/>
    <mergeCell ref="E887:F887"/>
    <mergeCell ref="J887:L887"/>
    <mergeCell ref="M887:O887"/>
    <mergeCell ref="J888:L888"/>
    <mergeCell ref="E889:F889"/>
    <mergeCell ref="J889:L889"/>
    <mergeCell ref="M889:O889"/>
    <mergeCell ref="J890:L890"/>
    <mergeCell ref="E891:F891"/>
    <mergeCell ref="J891:L891"/>
    <mergeCell ref="M891:O891"/>
    <mergeCell ref="A895:M895"/>
    <mergeCell ref="G896:K896"/>
    <mergeCell ref="A898:L899"/>
    <mergeCell ref="E900:F900"/>
    <mergeCell ref="J900:O900"/>
    <mergeCell ref="E901:F901"/>
    <mergeCell ref="J901:L901"/>
    <mergeCell ref="M901:O901"/>
    <mergeCell ref="E902:F902"/>
    <mergeCell ref="J902:L902"/>
    <mergeCell ref="M902:O902"/>
    <mergeCell ref="E903:F903"/>
    <mergeCell ref="J903:L903"/>
    <mergeCell ref="M903:O903"/>
    <mergeCell ref="E904:F904"/>
    <mergeCell ref="J904:L904"/>
    <mergeCell ref="M904:O904"/>
    <mergeCell ref="J905:L905"/>
    <mergeCell ref="E906:F906"/>
    <mergeCell ref="J906:L906"/>
    <mergeCell ref="M906:O906"/>
    <mergeCell ref="J907:L907"/>
    <mergeCell ref="E908:F908"/>
    <mergeCell ref="J908:L908"/>
    <mergeCell ref="M908:O908"/>
    <mergeCell ref="A912:M912"/>
    <mergeCell ref="G913:K913"/>
    <mergeCell ref="A915:L916"/>
    <mergeCell ref="E917:F917"/>
    <mergeCell ref="J917:O917"/>
    <mergeCell ref="E918:F918"/>
    <mergeCell ref="J918:L918"/>
    <mergeCell ref="M918:O918"/>
    <mergeCell ref="E919:F919"/>
    <mergeCell ref="J919:L919"/>
    <mergeCell ref="M919:O919"/>
    <mergeCell ref="E920:F920"/>
    <mergeCell ref="J920:L920"/>
    <mergeCell ref="M920:O920"/>
    <mergeCell ref="E921:F921"/>
    <mergeCell ref="J921:L921"/>
    <mergeCell ref="M921:O921"/>
    <mergeCell ref="J922:L922"/>
    <mergeCell ref="E923:F923"/>
    <mergeCell ref="J923:L923"/>
    <mergeCell ref="M923:O923"/>
    <mergeCell ref="J924:L924"/>
    <mergeCell ref="E925:F925"/>
    <mergeCell ref="J925:L925"/>
    <mergeCell ref="M925:O925"/>
    <mergeCell ref="A929:M929"/>
    <mergeCell ref="G930:K930"/>
    <mergeCell ref="A933:L934"/>
    <mergeCell ref="E935:F935"/>
    <mergeCell ref="J935:O935"/>
    <mergeCell ref="E936:F936"/>
    <mergeCell ref="J936:L936"/>
    <mergeCell ref="M936:O936"/>
    <mergeCell ref="E937:F937"/>
    <mergeCell ref="J937:L937"/>
    <mergeCell ref="M937:O937"/>
    <mergeCell ref="E938:F938"/>
    <mergeCell ref="J938:L938"/>
    <mergeCell ref="M938:O938"/>
    <mergeCell ref="E939:F939"/>
    <mergeCell ref="J939:L939"/>
    <mergeCell ref="M939:O939"/>
    <mergeCell ref="J940:L940"/>
    <mergeCell ref="E941:F941"/>
    <mergeCell ref="J941:L941"/>
    <mergeCell ref="M941:O941"/>
    <mergeCell ref="J942:L942"/>
    <mergeCell ref="E943:F943"/>
    <mergeCell ref="J943:L943"/>
    <mergeCell ref="M943:O943"/>
    <mergeCell ref="A947:M947"/>
    <mergeCell ref="G948:K948"/>
    <mergeCell ref="A950:L951"/>
    <mergeCell ref="E952:F952"/>
    <mergeCell ref="J952:O952"/>
    <mergeCell ref="E953:F953"/>
    <mergeCell ref="J953:L953"/>
    <mergeCell ref="M953:O953"/>
    <mergeCell ref="E954:F954"/>
    <mergeCell ref="J954:L954"/>
    <mergeCell ref="M954:O954"/>
    <mergeCell ref="E955:F955"/>
    <mergeCell ref="J955:L955"/>
    <mergeCell ref="M955:O955"/>
    <mergeCell ref="E956:F956"/>
    <mergeCell ref="J956:L956"/>
    <mergeCell ref="M956:O956"/>
    <mergeCell ref="J957:L957"/>
    <mergeCell ref="E958:F958"/>
    <mergeCell ref="J958:L958"/>
    <mergeCell ref="M958:O958"/>
    <mergeCell ref="J959:L959"/>
    <mergeCell ref="E960:F960"/>
    <mergeCell ref="J960:L960"/>
    <mergeCell ref="M960:O960"/>
    <mergeCell ref="A964:M964"/>
    <mergeCell ref="G965:K965"/>
    <mergeCell ref="A967:L968"/>
    <mergeCell ref="E969:F969"/>
    <mergeCell ref="J969:O969"/>
    <mergeCell ref="E970:F970"/>
    <mergeCell ref="J970:L970"/>
    <mergeCell ref="M970:O970"/>
    <mergeCell ref="E971:F971"/>
    <mergeCell ref="J971:L971"/>
    <mergeCell ref="M971:O971"/>
    <mergeCell ref="E972:F972"/>
    <mergeCell ref="J972:L972"/>
    <mergeCell ref="M972:O972"/>
    <mergeCell ref="E973:F973"/>
    <mergeCell ref="J973:L973"/>
    <mergeCell ref="M973:O973"/>
    <mergeCell ref="J974:L974"/>
    <mergeCell ref="E975:F975"/>
    <mergeCell ref="J975:L975"/>
    <mergeCell ref="M975:O975"/>
    <mergeCell ref="J976:L976"/>
    <mergeCell ref="E977:F977"/>
    <mergeCell ref="J977:L977"/>
    <mergeCell ref="M977:O977"/>
    <mergeCell ref="A981:M981"/>
    <mergeCell ref="G982:K982"/>
    <mergeCell ref="A984:L985"/>
    <mergeCell ref="E986:F986"/>
    <mergeCell ref="J986:O986"/>
    <mergeCell ref="E987:F987"/>
    <mergeCell ref="J987:L987"/>
    <mergeCell ref="M987:O987"/>
    <mergeCell ref="E988:F988"/>
    <mergeCell ref="J988:L988"/>
    <mergeCell ref="M988:O988"/>
    <mergeCell ref="E989:F989"/>
    <mergeCell ref="J989:L989"/>
    <mergeCell ref="M989:O989"/>
    <mergeCell ref="E990:F990"/>
    <mergeCell ref="J990:L990"/>
    <mergeCell ref="M990:O990"/>
    <mergeCell ref="J991:L991"/>
    <mergeCell ref="E992:F992"/>
    <mergeCell ref="J992:L992"/>
    <mergeCell ref="M992:O992"/>
    <mergeCell ref="J993:L993"/>
    <mergeCell ref="E994:F994"/>
    <mergeCell ref="J994:L994"/>
    <mergeCell ref="M994:O994"/>
    <mergeCell ref="A998:M998"/>
    <mergeCell ref="G999:K999"/>
    <mergeCell ref="A1001:L1002"/>
    <mergeCell ref="E1003:F1003"/>
    <mergeCell ref="J1003:O1003"/>
    <mergeCell ref="E1004:F1004"/>
    <mergeCell ref="J1004:L1004"/>
    <mergeCell ref="M1004:O1004"/>
    <mergeCell ref="E1005:F1005"/>
    <mergeCell ref="J1005:L1005"/>
    <mergeCell ref="M1005:O1005"/>
    <mergeCell ref="E1006:F1006"/>
    <mergeCell ref="J1006:L1006"/>
    <mergeCell ref="M1006:O1006"/>
    <mergeCell ref="E1007:F1007"/>
    <mergeCell ref="J1007:L1007"/>
    <mergeCell ref="M1007:O1007"/>
    <mergeCell ref="J1008:L1008"/>
    <mergeCell ref="E1009:F1009"/>
    <mergeCell ref="J1009:L1009"/>
    <mergeCell ref="M1009:O1009"/>
    <mergeCell ref="J1010:L1010"/>
    <mergeCell ref="E1011:F1011"/>
    <mergeCell ref="J1011:L1011"/>
    <mergeCell ref="M1011:O1011"/>
    <mergeCell ref="A1015:M1015"/>
    <mergeCell ref="G1016:K1016"/>
    <mergeCell ref="A1018:L1019"/>
    <mergeCell ref="E1020:F1020"/>
    <mergeCell ref="J1020:O1020"/>
    <mergeCell ref="E1021:F1021"/>
    <mergeCell ref="J1021:L1021"/>
    <mergeCell ref="M1021:O1021"/>
    <mergeCell ref="E1022:F1022"/>
    <mergeCell ref="J1022:L1022"/>
    <mergeCell ref="M1022:O1022"/>
    <mergeCell ref="E1023:F1023"/>
    <mergeCell ref="J1023:L1023"/>
    <mergeCell ref="M1023:O1023"/>
    <mergeCell ref="E1024:F1024"/>
    <mergeCell ref="J1024:L1024"/>
    <mergeCell ref="M1024:O1024"/>
    <mergeCell ref="J1025:L1025"/>
    <mergeCell ref="E1026:F1026"/>
    <mergeCell ref="J1026:L1026"/>
    <mergeCell ref="M1026:O1026"/>
    <mergeCell ref="J1027:L1027"/>
    <mergeCell ref="E1028:F1028"/>
    <mergeCell ref="J1028:L1028"/>
    <mergeCell ref="M1028:O1028"/>
    <mergeCell ref="A1032:M1032"/>
    <mergeCell ref="G1033:K1033"/>
    <mergeCell ref="A1035:L1036"/>
    <mergeCell ref="E1037:F1037"/>
    <mergeCell ref="J1037:O1037"/>
    <mergeCell ref="E1038:F1038"/>
    <mergeCell ref="J1038:L1038"/>
    <mergeCell ref="M1038:O1038"/>
    <mergeCell ref="E1039:F1039"/>
    <mergeCell ref="J1039:L1039"/>
    <mergeCell ref="M1039:O1039"/>
    <mergeCell ref="E1040:F1040"/>
    <mergeCell ref="J1040:L1040"/>
    <mergeCell ref="M1040:O1040"/>
    <mergeCell ref="E1041:F1041"/>
    <mergeCell ref="J1041:L1041"/>
    <mergeCell ref="M1041:O1041"/>
    <mergeCell ref="J1042:L1042"/>
    <mergeCell ref="E1043:F1043"/>
    <mergeCell ref="J1043:L1043"/>
    <mergeCell ref="M1043:O1043"/>
    <mergeCell ref="J1044:L1044"/>
    <mergeCell ref="E1045:F1045"/>
    <mergeCell ref="J1045:L1045"/>
    <mergeCell ref="M1045:O1045"/>
    <mergeCell ref="A1049:M1049"/>
    <mergeCell ref="G1050:K1050"/>
  </mergeCells>
  <printOptions/>
  <pageMargins left="0.7875" right="0.7875" top="0.8861111111111111" bottom="0.886111111111111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2018-03-27T06:40:43Z</cp:lastPrinted>
  <dcterms:modified xsi:type="dcterms:W3CDTF">2018-03-27T07:09:37Z</dcterms:modified>
  <cp:category/>
  <cp:version/>
  <cp:contentType/>
  <cp:contentStatus/>
  <cp:revision>1247</cp:revision>
</cp:coreProperties>
</file>