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8" activeTab="2"/>
  </bookViews>
  <sheets>
    <sheet name="266_268" sheetId="1" r:id="rId1"/>
    <sheet name="Г_Я_" sheetId="2" r:id="rId2"/>
    <sheet name="2013г" sheetId="3" r:id="rId3"/>
  </sheets>
  <definedNames/>
  <calcPr fullCalcOnLoad="1"/>
</workbook>
</file>

<file path=xl/sharedStrings.xml><?xml version="1.0" encoding="utf-8"?>
<sst xmlns="http://schemas.openxmlformats.org/spreadsheetml/2006/main" count="1466" uniqueCount="194">
  <si>
    <t>Движение денежных средств ООО "Микрорайон" за 1 полугодие  2008 год</t>
  </si>
  <si>
    <t>Адрес</t>
  </si>
  <si>
    <t>Общая площадь</t>
  </si>
  <si>
    <t>Переходящий долг по сод жилья   на 01.01.08.</t>
  </si>
  <si>
    <t>Начислено факт за 1 полугодие.2008г. за содер и ремонт жилья ,           ( руб.)</t>
  </si>
  <si>
    <t>Оплачено за 1 полугодие  2008 г.по   содер  и ремонт жилья ,        .( руб.)</t>
  </si>
  <si>
    <t>Банковские и налоговые отчисления за 1 полугодие  2008 г.    ( руб)</t>
  </si>
  <si>
    <t>Задолжен,в  руб. на 01.07.08.</t>
  </si>
  <si>
    <t>Затраты управляющей компании за 1 полугодие. 2008 г.     ( руб)</t>
  </si>
  <si>
    <t>Обслуживание АРС,за 1 полугодие 2008 г.            ( руб.)</t>
  </si>
  <si>
    <t>Оплата за электроэнергию с НДС за 1 полугодие 2008 г.</t>
  </si>
  <si>
    <t>З/пл.,отч,инв. дворников за 1 полугодие 2008г.</t>
  </si>
  <si>
    <t>Выполнение текущего ремонта и тех обслуживание за 1 полугодие  2008 г.</t>
  </si>
  <si>
    <t xml:space="preserve"> Задолженность по сод и рем жилья   за 1 полуг. 2008 г</t>
  </si>
  <si>
    <t>Красная,266</t>
  </si>
  <si>
    <t>Красная,268</t>
  </si>
  <si>
    <t>Движение денежных средств ООО "Микрорайон" за 9 месяцев  2008 год</t>
  </si>
  <si>
    <t>Начислено факт за 9 месяцев.2008г. за содер и ремонт жилья ,           ( руб.)</t>
  </si>
  <si>
    <t>Оплачено за 9 месяцев 2008 г.по   содер  и ремонт жилья ,        .( руб.)</t>
  </si>
  <si>
    <t>Банковские и налоговые отчисления за 9 месяцев  2008 г.    ( руб)</t>
  </si>
  <si>
    <t>Задолжен,в  руб. на 01.10.08.</t>
  </si>
  <si>
    <t>Затраты управляющей компании за 9 месяцев 2008 г.     ( руб)</t>
  </si>
  <si>
    <t>Обслуживание АРС,за 9 месяцев 2008 г.            ( руб.)</t>
  </si>
  <si>
    <t>Оплата за электроэнергию с НДС за 9 месяцев 2008 г.</t>
  </si>
  <si>
    <t>З/пл.,отч,инв. дворников за 9 месяцев 2008г.</t>
  </si>
  <si>
    <t>Выполнение текущего ремонта и тех обслуживание за 9 месяцев  2008 г.</t>
  </si>
  <si>
    <t xml:space="preserve"> Задолженность по сод и рем жилья   за 9 месяцев 2008 г</t>
  </si>
  <si>
    <t>Начислено факт за 9 месяцев 2008г. за содер и ремонт жилья ,           ( руб.)</t>
  </si>
  <si>
    <t>Оплачено за 9 месяцев  2008 г.по   содер  и ремонт жилья ,        .( руб.)</t>
  </si>
  <si>
    <t>Затраты управляющей компании за 9 месяцев. 2008 г.     ( руб)</t>
  </si>
  <si>
    <t xml:space="preserve"> Задолженность по сод и рем жилья   за 9 месяцев. 2008 г</t>
  </si>
  <si>
    <t>Движение денежных средств</t>
  </si>
  <si>
    <t xml:space="preserve"> </t>
  </si>
  <si>
    <t>Начислено факт за 2008 г содер и ремонт жилья ,           ( руб.)</t>
  </si>
  <si>
    <t>Оплачено за 2008 г.по   содер  и ремонт жилья ,        .( руб.)</t>
  </si>
  <si>
    <t>Задолженность на 01.01.09г.</t>
  </si>
  <si>
    <t>Оплаченные услуги                                                                                                                                (в руб)</t>
  </si>
  <si>
    <t>2008 г.</t>
  </si>
  <si>
    <t>Кр,266</t>
  </si>
  <si>
    <t xml:space="preserve">Затраты управляющей компании    </t>
  </si>
  <si>
    <t xml:space="preserve">Обслуживание АРС                        </t>
  </si>
  <si>
    <t xml:space="preserve">Оплата за электроэнергию с НДС </t>
  </si>
  <si>
    <t xml:space="preserve">З/пл.,отч,инв. дворников </t>
  </si>
  <si>
    <t>Выполнение текущего ремонта и тех обслуживание  на 01.10  2008 г.</t>
  </si>
  <si>
    <t xml:space="preserve">Банковские и налоговые отчисления    </t>
  </si>
  <si>
    <t>ВСЕГО :</t>
  </si>
  <si>
    <t>ВСЕГО ЗАТРАТ .</t>
  </si>
  <si>
    <t>Задолженность на 01.01.09 г.</t>
  </si>
  <si>
    <t>33632.3-3718.5-38673.1 = 8759.3 р.</t>
  </si>
  <si>
    <t>Директор  ООО "Микрорайон"</t>
  </si>
  <si>
    <t>Кр,268</t>
  </si>
  <si>
    <t>32171.6-5143.96-38147.3 = 11119.7 р.</t>
  </si>
  <si>
    <t>Переходящий долг по сод жилья   на 01.01.09.</t>
  </si>
  <si>
    <t>Начислено факт за 1 кв.2009 г содер и ремонт жилья ,           ( руб.)</t>
  </si>
  <si>
    <t>Оплачено за 1 кв. 2009 г.по   содер  и ремонт жилья ,        .( руб.)</t>
  </si>
  <si>
    <t>Задолженность на 01.04.09г.</t>
  </si>
  <si>
    <t>за 1 кв.2009 г.</t>
  </si>
  <si>
    <t>Задолженность по выполненным работам на 01.01.09г.</t>
  </si>
  <si>
    <t>Начислено факт за 1 кв.2009 г.  за содер и ремонт жилья ,           ( руб.)</t>
  </si>
  <si>
    <t>Оплачено за 1 кв.2009 г.по   содер  и ремонт жилья ,        .( руб.)</t>
  </si>
  <si>
    <t>1 кв. 2009 г.</t>
  </si>
  <si>
    <t>Начислено факт с 01.01.по 01.06.2009г.  за содер и ремонт жилья ,           ( руб.)</t>
  </si>
  <si>
    <t>Оплачено с 01.01. по 01.06.2009г.по   содер  и ремонт жилья ,        .( руб.)</t>
  </si>
  <si>
    <t>Задолженность на 01.07.09г.</t>
  </si>
  <si>
    <t>с 01.01-01.06.2009г.</t>
  </si>
  <si>
    <t>Начислено факт с 01.01.по 01.11.2009г.  за содер и ремонт жилья ,           ( руб.)</t>
  </si>
  <si>
    <t>Оплачено с 01.01. по 01.11.2009г.по   содер  и ремонт жилья ,        .( руб.)</t>
  </si>
  <si>
    <t>Задолженность на 01.12.09г.</t>
  </si>
  <si>
    <t>с 01.01-01.11.2009г.</t>
  </si>
  <si>
    <t>Исполнил: экономист</t>
  </si>
  <si>
    <t>ООО "Микрорайон"</t>
  </si>
  <si>
    <t>Н.С.Петросян</t>
  </si>
  <si>
    <t>Гоголя,196</t>
  </si>
  <si>
    <t>Остаток (+)/Задолженность(-) средств  МКД за выполненные работы в 2013 г.(руб.)</t>
  </si>
  <si>
    <t>Начислено за 2014г. по   содер  и ремонт жилья с лифтом ( руб.)</t>
  </si>
  <si>
    <t>Оплачено за 2014г. по содер  и ремонт жилья с лифтом (руб.)</t>
  </si>
  <si>
    <t>%</t>
  </si>
  <si>
    <t>Оплаченные услуги за 2014г (в руб)</t>
  </si>
  <si>
    <t>Содержание дворовой территории и лестничных клеток</t>
  </si>
  <si>
    <t xml:space="preserve"> Работы по содержанию, ремонту и обслуживанию общего имущества: конструктивных элементов зданий и внутридомового инженерного оборудования ( в.т.ч. Осмотры)</t>
  </si>
  <si>
    <t>Директор ООО "Микрорайон"                                                                           В.В.Игошкин</t>
  </si>
  <si>
    <t>Исп: экономист ООО «МКР»</t>
  </si>
  <si>
    <t>И.М. Протас</t>
  </si>
  <si>
    <t>Представитель собственников МКД/                             /__________________________Дата вручения «           » марта 2015г.</t>
  </si>
  <si>
    <t>Двойной,33</t>
  </si>
  <si>
    <t>Ж/д больница №1</t>
  </si>
  <si>
    <t>Ж/д больница д.1</t>
  </si>
  <si>
    <t>Ж/д больница №2</t>
  </si>
  <si>
    <t>Ж/д больница д.2</t>
  </si>
  <si>
    <t>Журавлиная,8а</t>
  </si>
  <si>
    <t>Ж елябова,40</t>
  </si>
  <si>
    <t>Желябова,40</t>
  </si>
  <si>
    <t>Ж елябова,44</t>
  </si>
  <si>
    <t>Желябова,44</t>
  </si>
  <si>
    <t>Коммунистическая,6</t>
  </si>
  <si>
    <t xml:space="preserve"> Коммунистическая,6</t>
  </si>
  <si>
    <t>Коммунистическая,34</t>
  </si>
  <si>
    <t xml:space="preserve"> Коммунистическая,34</t>
  </si>
  <si>
    <t>Коммунистическая,36</t>
  </si>
  <si>
    <t xml:space="preserve"> Коммунистическая,36</t>
  </si>
  <si>
    <t>Коммунистическая,38</t>
  </si>
  <si>
    <t xml:space="preserve"> Коммунистическая,38</t>
  </si>
  <si>
    <t>Короленко,129</t>
  </si>
  <si>
    <t xml:space="preserve"> Короленко,129</t>
  </si>
  <si>
    <t>К расная,250</t>
  </si>
  <si>
    <t xml:space="preserve"> Красная,250</t>
  </si>
  <si>
    <t>Красная,260</t>
  </si>
  <si>
    <t xml:space="preserve"> Красная,260</t>
  </si>
  <si>
    <t>Представитель собственников МКД /                  /________Дата вручения «     »марта 2015г.</t>
  </si>
  <si>
    <t xml:space="preserve"> Красная,266</t>
  </si>
  <si>
    <t xml:space="preserve">Исполнитель: экономист  </t>
  </si>
  <si>
    <t>Протас И.М.</t>
  </si>
  <si>
    <t xml:space="preserve"> Красная,268</t>
  </si>
  <si>
    <t>Красная,270А</t>
  </si>
  <si>
    <t xml:space="preserve"> Красная270А</t>
  </si>
  <si>
    <t>Красная,272</t>
  </si>
  <si>
    <t xml:space="preserve"> Красная,272</t>
  </si>
  <si>
    <t>Красная,272А</t>
  </si>
  <si>
    <t xml:space="preserve"> Красная,272А</t>
  </si>
  <si>
    <t>Микрорайон-1,д.1</t>
  </si>
  <si>
    <t>МКР-1,1</t>
  </si>
  <si>
    <t>Микрорайон-1,д.2</t>
  </si>
  <si>
    <t>МКР-1,2</t>
  </si>
  <si>
    <t>Микрорайон-1,д.3</t>
  </si>
  <si>
    <t>МКР-1, д.3</t>
  </si>
  <si>
    <t>Микрорайон-1,д.5</t>
  </si>
  <si>
    <t>МКР-1,д5</t>
  </si>
  <si>
    <t>Микрорайон-1,д.6</t>
  </si>
  <si>
    <t>МКР-1,6</t>
  </si>
  <si>
    <t>Микрорайон-1,д.7</t>
  </si>
  <si>
    <t>МКР-1,7</t>
  </si>
  <si>
    <t>Микрорайон-1,д.8</t>
  </si>
  <si>
    <t>МКР-1,д8</t>
  </si>
  <si>
    <t>Микрорайон-1,д.9</t>
  </si>
  <si>
    <t>МКР-1,д.9</t>
  </si>
  <si>
    <t>Микрорайон-1,д.10</t>
  </si>
  <si>
    <t>МКР-1,д.10</t>
  </si>
  <si>
    <t>Микрорайон-1,д.12</t>
  </si>
  <si>
    <t>МКР-1,д.12</t>
  </si>
  <si>
    <t>Микрорайон-1,д.12а</t>
  </si>
  <si>
    <t>МКР-1,д.12а</t>
  </si>
  <si>
    <t>Микрорайон-1,д.13</t>
  </si>
  <si>
    <t>МКР-1,д.13</t>
  </si>
  <si>
    <t>Микрорайон-1,д.14</t>
  </si>
  <si>
    <t>МКР-1,д.14</t>
  </si>
  <si>
    <t>Микрорайон-1,д.15</t>
  </si>
  <si>
    <t>МКР-1,д.15</t>
  </si>
  <si>
    <t>Микрорайон-1,д.17</t>
  </si>
  <si>
    <t>МКР-1,д.17</t>
  </si>
  <si>
    <t>Микрорайон-1,д.27</t>
  </si>
  <si>
    <t>МКР-1,д.27</t>
  </si>
  <si>
    <t>Микрорайон-1,д.28</t>
  </si>
  <si>
    <t>МКР-1,д.28</t>
  </si>
  <si>
    <t>Микрорайон-1,д.30</t>
  </si>
  <si>
    <t>МКР-1,д.30</t>
  </si>
  <si>
    <t>Микрорайон-1,д.31</t>
  </si>
  <si>
    <t>МКР-1,д.31</t>
  </si>
  <si>
    <t>Микрорайон-1,д.34</t>
  </si>
  <si>
    <t>МКР-1,д.34</t>
  </si>
  <si>
    <t>Микрорайон-1,д.35</t>
  </si>
  <si>
    <t>МКР-1,д.35</t>
  </si>
  <si>
    <t>Микрорайон-1,д.39</t>
  </si>
  <si>
    <t>МКР-1,д.39</t>
  </si>
  <si>
    <t>Микрорайон-1,д.41</t>
  </si>
  <si>
    <t>МКР-1,д.41</t>
  </si>
  <si>
    <t>Микрорайон-1,д.45</t>
  </si>
  <si>
    <t>МКР-1,д.45</t>
  </si>
  <si>
    <t>Микрорайон-1,д.47</t>
  </si>
  <si>
    <t>МКР-1,д.47</t>
  </si>
  <si>
    <t>Микрорайон-1,д.48</t>
  </si>
  <si>
    <t>МКР-1,д.48</t>
  </si>
  <si>
    <t>Микрорайон-1,д.52</t>
  </si>
  <si>
    <t>МКР-1,д.52</t>
  </si>
  <si>
    <t xml:space="preserve"> Продольная,25</t>
  </si>
  <si>
    <t>Продольн,25</t>
  </si>
  <si>
    <t xml:space="preserve"> Продольная,27</t>
  </si>
  <si>
    <t>Продольн,27</t>
  </si>
  <si>
    <t>Шоссейная,69</t>
  </si>
  <si>
    <t>Шоссейн,69</t>
  </si>
  <si>
    <t>Шоссейная,73</t>
  </si>
  <si>
    <t>Шоссейн,73</t>
  </si>
  <si>
    <t>Шоссейная,77</t>
  </si>
  <si>
    <t>Шоссейн,77</t>
  </si>
  <si>
    <t>Шоссейная,75</t>
  </si>
  <si>
    <t>Шоссейн,75</t>
  </si>
  <si>
    <t>Резервный,113</t>
  </si>
  <si>
    <t>Резервный,   113</t>
  </si>
  <si>
    <t xml:space="preserve"> Дорожная,8</t>
  </si>
  <si>
    <t xml:space="preserve"> Дорожная,23a</t>
  </si>
  <si>
    <t>Пригородная,6</t>
  </si>
  <si>
    <t>Пригородная,8</t>
  </si>
  <si>
    <t>Пригородная,58</t>
  </si>
  <si>
    <t>Пригородная,66</t>
  </si>
  <si>
    <t>конец!!!!!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</si>
</sst>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6"/>
      <name val="Arial Cyr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0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4" fontId="0" fillId="0" borderId="10" xfId="0" applyBorder="1" applyAlignment="1">
      <alignment horizontal="left" vertical="center" wrapText="1"/>
    </xf>
    <xf numFmtId="165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left"/>
    </xf>
    <xf numFmtId="164" fontId="19" fillId="0" borderId="0" xfId="0" applyFont="1" applyAlignment="1">
      <alignment/>
    </xf>
    <xf numFmtId="164" fontId="0" fillId="0" borderId="10" xfId="0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/>
    </xf>
    <xf numFmtId="165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left"/>
    </xf>
    <xf numFmtId="166" fontId="0" fillId="0" borderId="11" xfId="0" applyNumberFormat="1" applyBorder="1" applyAlignment="1">
      <alignment horizontal="left"/>
    </xf>
    <xf numFmtId="164" fontId="0" fillId="0" borderId="0" xfId="0" applyBorder="1" applyAlignment="1">
      <alignment horizontal="left" vertical="center" wrapText="1"/>
    </xf>
    <xf numFmtId="165" fontId="0" fillId="0" borderId="0" xfId="0" applyNumberFormat="1" applyBorder="1" applyAlignment="1">
      <alignment horizontal="left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left"/>
    </xf>
    <xf numFmtId="164" fontId="0" fillId="0" borderId="0" xfId="0" applyFont="1" applyAlignment="1">
      <alignment/>
    </xf>
    <xf numFmtId="164" fontId="0" fillId="0" borderId="13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left" vertical="center" wrapText="1"/>
    </xf>
    <xf numFmtId="164" fontId="0" fillId="0" borderId="13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24" borderId="0" xfId="0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28">
      <selection activeCell="J31" activeCellId="1" sqref="A687:O702 J31"/>
    </sheetView>
  </sheetViews>
  <sheetFormatPr defaultColWidth="9.00390625" defaultRowHeight="12.75"/>
  <sheetData>
    <row r="2" ht="12.75">
      <c r="B2" t="s">
        <v>0</v>
      </c>
    </row>
    <row r="5" spans="1:13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</row>
    <row r="6" spans="1:13" ht="12.75">
      <c r="A6" s="1">
        <v>2</v>
      </c>
      <c r="B6" s="1">
        <v>5</v>
      </c>
      <c r="C6" s="1">
        <v>6</v>
      </c>
      <c r="D6" s="1">
        <v>7</v>
      </c>
      <c r="E6" s="1">
        <v>8</v>
      </c>
      <c r="F6" s="1">
        <v>9</v>
      </c>
      <c r="G6" s="1">
        <v>10</v>
      </c>
      <c r="H6" s="1">
        <v>11</v>
      </c>
      <c r="I6" s="1">
        <v>12</v>
      </c>
      <c r="J6" s="1">
        <v>13</v>
      </c>
      <c r="K6" s="1">
        <v>14</v>
      </c>
      <c r="L6" s="1">
        <v>15</v>
      </c>
      <c r="M6" s="1">
        <v>16</v>
      </c>
    </row>
    <row r="7" spans="1:13" ht="12.75">
      <c r="A7" s="1" t="s">
        <v>14</v>
      </c>
      <c r="B7" s="2">
        <v>380.9</v>
      </c>
      <c r="C7" s="2">
        <v>4379.3</v>
      </c>
      <c r="D7" s="2">
        <v>16957.66</v>
      </c>
      <c r="E7" s="2">
        <v>16506.91</v>
      </c>
      <c r="F7" s="2">
        <f>E7*0.078</f>
        <v>1287.53898</v>
      </c>
      <c r="G7" s="2">
        <f>C7+D7-E7</f>
        <v>4830.049999999999</v>
      </c>
      <c r="H7" s="2">
        <f>E7*13.3%</f>
        <v>2195.41903</v>
      </c>
      <c r="I7" s="2">
        <v>1130.13</v>
      </c>
      <c r="J7" s="2">
        <v>1075</v>
      </c>
      <c r="K7" s="2">
        <v>10735.29</v>
      </c>
      <c r="L7" s="2">
        <v>4045.7</v>
      </c>
      <c r="M7" s="2">
        <f>E7-F7-G7-H7-I7-J7-K7-L7</f>
        <v>-8792.218009999999</v>
      </c>
    </row>
    <row r="8" spans="1:13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3"/>
      <c r="B9" s="4"/>
      <c r="C9" s="2"/>
      <c r="D9" s="5"/>
      <c r="E9" s="5"/>
      <c r="F9" s="4"/>
      <c r="G9" s="4"/>
      <c r="H9" s="4"/>
      <c r="I9" s="4"/>
      <c r="J9" s="5"/>
      <c r="K9" s="5"/>
      <c r="L9" s="5"/>
      <c r="M9" s="5"/>
    </row>
    <row r="13" spans="1:13" ht="12.75">
      <c r="A13" s="1" t="s">
        <v>1</v>
      </c>
      <c r="B13" s="1" t="s">
        <v>2</v>
      </c>
      <c r="C13" s="1" t="s">
        <v>3</v>
      </c>
      <c r="D13" s="1" t="s">
        <v>4</v>
      </c>
      <c r="E13" s="1" t="s">
        <v>5</v>
      </c>
      <c r="F13" s="1" t="s">
        <v>6</v>
      </c>
      <c r="G13" s="1" t="s">
        <v>7</v>
      </c>
      <c r="H13" s="1" t="s">
        <v>8</v>
      </c>
      <c r="I13" s="1" t="s">
        <v>9</v>
      </c>
      <c r="J13" s="1" t="s">
        <v>10</v>
      </c>
      <c r="K13" s="1" t="s">
        <v>11</v>
      </c>
      <c r="L13" s="1" t="s">
        <v>12</v>
      </c>
      <c r="M13" s="1" t="s">
        <v>13</v>
      </c>
    </row>
    <row r="14" spans="1:13" ht="12.75">
      <c r="A14" s="1">
        <v>2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1">
        <v>11</v>
      </c>
      <c r="I14" s="1">
        <v>12</v>
      </c>
      <c r="J14" s="1">
        <v>13</v>
      </c>
      <c r="K14" s="1">
        <v>14</v>
      </c>
      <c r="L14" s="1">
        <v>15</v>
      </c>
      <c r="M14" s="1">
        <v>16</v>
      </c>
    </row>
    <row r="15" spans="1:13" ht="12.75">
      <c r="A15" s="1" t="s">
        <v>15</v>
      </c>
      <c r="B15" s="2">
        <v>370.8</v>
      </c>
      <c r="C15" s="2">
        <v>3100.6</v>
      </c>
      <c r="D15" s="2">
        <v>16422.64</v>
      </c>
      <c r="E15" s="2">
        <v>16331.09</v>
      </c>
      <c r="F15" s="2">
        <f>E15*0.078</f>
        <v>1273.82502</v>
      </c>
      <c r="G15" s="2">
        <f>C15+D15-E15</f>
        <v>3192.149999999998</v>
      </c>
      <c r="H15" s="2">
        <f>E15*13.3%</f>
        <v>2172.03497</v>
      </c>
      <c r="I15" s="2">
        <v>1100.16</v>
      </c>
      <c r="J15" s="2">
        <v>2151</v>
      </c>
      <c r="K15" s="2">
        <v>10735.29</v>
      </c>
      <c r="L15" s="2">
        <v>1901.2</v>
      </c>
      <c r="M15" s="2">
        <f>E15-F15-G15-H15-I15-J15-K15-L15</f>
        <v>-6194.569989999999</v>
      </c>
    </row>
    <row r="16" spans="1:13" ht="12.7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3"/>
      <c r="B17" s="4"/>
      <c r="C17" s="2"/>
      <c r="D17" s="5"/>
      <c r="E17" s="5"/>
      <c r="F17" s="4"/>
      <c r="G17" s="4"/>
      <c r="H17" s="4"/>
      <c r="I17" s="4"/>
      <c r="J17" s="5"/>
      <c r="K17" s="5"/>
      <c r="L17" s="5"/>
      <c r="M17" s="5"/>
    </row>
    <row r="23" ht="12.75">
      <c r="B23" t="s">
        <v>16</v>
      </c>
    </row>
    <row r="26" spans="1:13" ht="12.75">
      <c r="A26" s="1" t="s">
        <v>1</v>
      </c>
      <c r="B26" s="1" t="s">
        <v>2</v>
      </c>
      <c r="C26" s="1" t="s">
        <v>3</v>
      </c>
      <c r="D26" s="1" t="s">
        <v>17</v>
      </c>
      <c r="E26" s="1" t="s">
        <v>18</v>
      </c>
      <c r="F26" s="1" t="s">
        <v>19</v>
      </c>
      <c r="G26" s="1" t="s">
        <v>20</v>
      </c>
      <c r="H26" s="1" t="s">
        <v>21</v>
      </c>
      <c r="I26" s="1" t="s">
        <v>22</v>
      </c>
      <c r="J26" s="1" t="s">
        <v>23</v>
      </c>
      <c r="K26" s="1" t="s">
        <v>24</v>
      </c>
      <c r="L26" s="1" t="s">
        <v>25</v>
      </c>
      <c r="M26" s="1" t="s">
        <v>26</v>
      </c>
    </row>
    <row r="27" spans="1:13" ht="12.75">
      <c r="A27" s="1">
        <v>2</v>
      </c>
      <c r="B27" s="1">
        <v>5</v>
      </c>
      <c r="C27" s="1">
        <v>6</v>
      </c>
      <c r="D27" s="1">
        <v>7</v>
      </c>
      <c r="E27" s="1">
        <v>8</v>
      </c>
      <c r="F27" s="1">
        <v>9</v>
      </c>
      <c r="G27" s="1">
        <v>10</v>
      </c>
      <c r="H27" s="1">
        <v>11</v>
      </c>
      <c r="I27" s="1">
        <v>12</v>
      </c>
      <c r="J27" s="1">
        <v>13</v>
      </c>
      <c r="K27" s="1">
        <v>14</v>
      </c>
      <c r="L27" s="1">
        <v>15</v>
      </c>
      <c r="M27" s="1">
        <v>16</v>
      </c>
    </row>
    <row r="28" spans="1:13" ht="12.75">
      <c r="A28" s="1" t="s">
        <v>14</v>
      </c>
      <c r="B28" s="2">
        <v>380.9</v>
      </c>
      <c r="C28" s="2">
        <v>4379.3</v>
      </c>
      <c r="D28" s="2">
        <v>25295</v>
      </c>
      <c r="E28" s="2">
        <v>26811</v>
      </c>
      <c r="F28" s="2">
        <v>1210.8600000000001</v>
      </c>
      <c r="G28" s="2">
        <f>C28+D28-E28</f>
        <v>2863.2999999999993</v>
      </c>
      <c r="H28" s="2">
        <f>D28*13.3%</f>
        <v>3364.235</v>
      </c>
      <c r="I28" s="2">
        <f>9*B28*0.56</f>
        <v>1919.736</v>
      </c>
      <c r="J28" s="2">
        <v>1466.5</v>
      </c>
      <c r="K28" s="2">
        <v>16323.5</v>
      </c>
      <c r="L28" s="2">
        <v>5163.400000000001</v>
      </c>
      <c r="M28" s="2">
        <f>D28-F28-G28-H28-I28-J28-K28-L28</f>
        <v>-7016.531000000002</v>
      </c>
    </row>
    <row r="29" spans="1:13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3"/>
      <c r="B30" s="4"/>
      <c r="C30" s="2"/>
      <c r="D30" s="5"/>
      <c r="E30" s="5"/>
      <c r="F30" s="4"/>
      <c r="G30" s="4"/>
      <c r="H30" s="4"/>
      <c r="I30" s="4"/>
      <c r="J30" s="5"/>
      <c r="K30" s="5"/>
      <c r="L30" s="5"/>
      <c r="M30" s="5"/>
    </row>
    <row r="34" spans="1:13" ht="12.75">
      <c r="A34" s="1" t="s">
        <v>1</v>
      </c>
      <c r="B34" s="1" t="s">
        <v>2</v>
      </c>
      <c r="C34" s="1" t="s">
        <v>3</v>
      </c>
      <c r="D34" s="1" t="s">
        <v>27</v>
      </c>
      <c r="E34" s="1" t="s">
        <v>28</v>
      </c>
      <c r="F34" s="1" t="s">
        <v>19</v>
      </c>
      <c r="G34" s="1" t="s">
        <v>20</v>
      </c>
      <c r="H34" s="1" t="s">
        <v>29</v>
      </c>
      <c r="I34" s="1" t="s">
        <v>22</v>
      </c>
      <c r="J34" s="1" t="s">
        <v>23</v>
      </c>
      <c r="K34" s="1" t="s">
        <v>24</v>
      </c>
      <c r="L34" s="1" t="s">
        <v>25</v>
      </c>
      <c r="M34" s="1" t="s">
        <v>30</v>
      </c>
    </row>
    <row r="35" spans="1:13" ht="12.75">
      <c r="A35" s="1">
        <v>2</v>
      </c>
      <c r="B35" s="1">
        <v>5</v>
      </c>
      <c r="C35" s="1">
        <v>6</v>
      </c>
      <c r="D35" s="1">
        <v>7</v>
      </c>
      <c r="E35" s="1">
        <v>8</v>
      </c>
      <c r="F35" s="1">
        <v>9</v>
      </c>
      <c r="G35" s="1">
        <v>10</v>
      </c>
      <c r="H35" s="1">
        <v>11</v>
      </c>
      <c r="I35" s="1">
        <v>12</v>
      </c>
      <c r="J35" s="1">
        <v>13</v>
      </c>
      <c r="K35" s="1">
        <v>14</v>
      </c>
      <c r="L35" s="1">
        <v>15</v>
      </c>
      <c r="M35" s="1">
        <v>16</v>
      </c>
    </row>
    <row r="36" spans="1:13" ht="12.75">
      <c r="A36" s="1" t="s">
        <v>15</v>
      </c>
      <c r="B36" s="2">
        <v>370.8</v>
      </c>
      <c r="C36" s="2">
        <v>3100.6</v>
      </c>
      <c r="D36" s="2">
        <v>24038</v>
      </c>
      <c r="E36" s="2">
        <v>21861.75</v>
      </c>
      <c r="F36" s="2">
        <v>969.55</v>
      </c>
      <c r="G36" s="2">
        <f>C36+D36-E36</f>
        <v>5276.8499999999985</v>
      </c>
      <c r="H36" s="2">
        <f>D36*13.3%</f>
        <v>3197.054</v>
      </c>
      <c r="I36" s="2">
        <f>9*0.56*B36</f>
        <v>1868.8320000000003</v>
      </c>
      <c r="J36" s="2">
        <v>2939.1</v>
      </c>
      <c r="K36" s="2">
        <v>16323.5</v>
      </c>
      <c r="L36" s="2">
        <v>2989.3</v>
      </c>
      <c r="M36" s="2">
        <f>D36-F36-G36-H36-I36-J36-K36-L36</f>
        <v>-9526.185999999998</v>
      </c>
    </row>
    <row r="37" spans="1:13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3"/>
      <c r="B38" s="4"/>
      <c r="C38" s="2"/>
      <c r="D38" s="5"/>
      <c r="E38" s="5"/>
      <c r="F38" s="4"/>
      <c r="G38" s="4"/>
      <c r="H38" s="4"/>
      <c r="I38" s="4"/>
      <c r="J38" s="5"/>
      <c r="K38" s="5"/>
      <c r="L38" s="5"/>
      <c r="M38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6"/>
  <sheetViews>
    <sheetView workbookViewId="0" topLeftCell="A148">
      <pane xSplit="71" topLeftCell="I148" activePane="topLeft" state="split"/>
      <selection pane="topLeft" activeCell="L152" activeCellId="1" sqref="A687:O702 L152"/>
      <selection pane="topRight" activeCell="I148" sqref="I148"/>
    </sheetView>
  </sheetViews>
  <sheetFormatPr defaultColWidth="9.00390625" defaultRowHeight="12.75"/>
  <cols>
    <col min="4" max="5" width="10.00390625" style="0" customWidth="1"/>
    <col min="9" max="9" width="15.625" style="0" customWidth="1"/>
    <col min="10" max="10" width="18.75390625" style="0" customWidth="1"/>
  </cols>
  <sheetData>
    <row r="2" spans="2:6" ht="12.75">
      <c r="B2" s="6"/>
      <c r="C2" s="6" t="s">
        <v>31</v>
      </c>
      <c r="D2" s="6"/>
      <c r="E2" s="6"/>
      <c r="F2" s="6"/>
    </row>
    <row r="3" spans="2:6" ht="12.75">
      <c r="B3" s="6"/>
      <c r="C3" s="6" t="s">
        <v>14</v>
      </c>
      <c r="D3" s="6"/>
      <c r="E3" s="6"/>
      <c r="F3" s="6"/>
    </row>
    <row r="4" ht="12.75">
      <c r="H4" t="s">
        <v>32</v>
      </c>
    </row>
    <row r="5" spans="1:10" ht="84.75" customHeight="1">
      <c r="A5" s="1" t="s">
        <v>1</v>
      </c>
      <c r="B5" s="1" t="s">
        <v>2</v>
      </c>
      <c r="C5" s="1" t="s">
        <v>3</v>
      </c>
      <c r="D5" s="1" t="s">
        <v>33</v>
      </c>
      <c r="E5" s="1" t="s">
        <v>34</v>
      </c>
      <c r="F5" s="1" t="s">
        <v>35</v>
      </c>
      <c r="G5" s="1" t="s">
        <v>36</v>
      </c>
      <c r="H5" s="1"/>
      <c r="I5" s="1"/>
      <c r="J5" s="1"/>
    </row>
    <row r="6" spans="1:10" ht="12.75" customHeight="1">
      <c r="A6" s="1"/>
      <c r="B6" s="1"/>
      <c r="C6" s="1"/>
      <c r="D6" s="1"/>
      <c r="E6" s="1"/>
      <c r="F6" s="1"/>
      <c r="G6" s="7"/>
      <c r="H6" s="7"/>
      <c r="I6" s="7"/>
      <c r="J6" s="8" t="s">
        <v>37</v>
      </c>
    </row>
    <row r="7" spans="1:10" ht="13.5" customHeight="1">
      <c r="A7" s="1" t="s">
        <v>38</v>
      </c>
      <c r="B7" s="2">
        <v>380.9</v>
      </c>
      <c r="C7" s="2">
        <v>4379.3</v>
      </c>
      <c r="D7" s="2">
        <v>33632.32</v>
      </c>
      <c r="E7" s="2">
        <v>34293.16</v>
      </c>
      <c r="F7" s="2"/>
      <c r="G7" s="9" t="s">
        <v>39</v>
      </c>
      <c r="H7" s="9"/>
      <c r="I7" s="9"/>
      <c r="J7" s="2">
        <f>D7*13.3%</f>
        <v>4473.09856</v>
      </c>
    </row>
    <row r="8" spans="1:10" ht="13.5" customHeight="1">
      <c r="A8" s="1"/>
      <c r="B8" s="2"/>
      <c r="C8" s="2"/>
      <c r="D8" s="2"/>
      <c r="E8" s="2"/>
      <c r="F8" s="2"/>
      <c r="G8" s="9" t="s">
        <v>40</v>
      </c>
      <c r="H8" s="9"/>
      <c r="I8" s="9"/>
      <c r="J8" s="2">
        <f>12*0.56*B7</f>
        <v>2559.648</v>
      </c>
    </row>
    <row r="9" spans="1:10" ht="13.5" customHeight="1">
      <c r="A9" s="3"/>
      <c r="B9" s="4"/>
      <c r="C9" s="2"/>
      <c r="D9" s="5"/>
      <c r="E9" s="5"/>
      <c r="F9" s="5"/>
      <c r="G9" s="9" t="s">
        <v>41</v>
      </c>
      <c r="H9" s="9"/>
      <c r="I9" s="9"/>
      <c r="J9" s="2">
        <v>2163.4</v>
      </c>
    </row>
    <row r="10" spans="1:10" ht="13.5" customHeight="1">
      <c r="A10" s="3"/>
      <c r="B10" s="4"/>
      <c r="C10" s="2"/>
      <c r="D10" s="5"/>
      <c r="E10" s="5"/>
      <c r="F10" s="5"/>
      <c r="G10" s="9" t="s">
        <v>42</v>
      </c>
      <c r="H10" s="9"/>
      <c r="I10" s="9"/>
      <c r="J10" s="2">
        <v>21764.7</v>
      </c>
    </row>
    <row r="11" spans="1:10" ht="24.75" customHeight="1">
      <c r="A11" s="3"/>
      <c r="B11" s="4"/>
      <c r="C11" s="2"/>
      <c r="D11" s="5"/>
      <c r="E11" s="5"/>
      <c r="F11" s="5"/>
      <c r="G11" s="9" t="s">
        <v>43</v>
      </c>
      <c r="H11" s="9"/>
      <c r="I11" s="9"/>
      <c r="J11" s="2">
        <v>6366.8</v>
      </c>
    </row>
    <row r="12" spans="1:10" ht="24.75" customHeight="1">
      <c r="A12" s="3"/>
      <c r="B12" s="4"/>
      <c r="C12" s="2"/>
      <c r="D12" s="5"/>
      <c r="E12" s="5"/>
      <c r="F12" s="5"/>
      <c r="G12" s="7" t="s">
        <v>44</v>
      </c>
      <c r="H12" s="7"/>
      <c r="I12" s="7"/>
      <c r="J12" s="2">
        <v>1345.5</v>
      </c>
    </row>
    <row r="13" spans="1:10" ht="13.5" customHeight="1">
      <c r="A13" s="3" t="s">
        <v>45</v>
      </c>
      <c r="B13" s="4"/>
      <c r="C13" s="2"/>
      <c r="D13" s="5">
        <f>SUM(D7:D12)</f>
        <v>33632.32</v>
      </c>
      <c r="E13" s="5">
        <f>SUM(E7:E12)</f>
        <v>34293.16</v>
      </c>
      <c r="F13" s="5">
        <f>C7+D13-E13</f>
        <v>3718.459999999999</v>
      </c>
      <c r="G13" s="9" t="s">
        <v>46</v>
      </c>
      <c r="H13" s="9"/>
      <c r="I13" s="9"/>
      <c r="J13" s="2">
        <f>SUM(J7:J12)</f>
        <v>38673.14656</v>
      </c>
    </row>
    <row r="18" ht="12.75">
      <c r="A18" t="s">
        <v>47</v>
      </c>
    </row>
    <row r="19" ht="12.75">
      <c r="A19" t="s">
        <v>48</v>
      </c>
    </row>
    <row r="23" ht="12.75">
      <c r="A23" t="s">
        <v>49</v>
      </c>
    </row>
    <row r="24" spans="2:6" ht="12.75">
      <c r="B24" s="6"/>
      <c r="C24" s="6" t="s">
        <v>31</v>
      </c>
      <c r="D24" s="6"/>
      <c r="E24" s="6"/>
      <c r="F24" s="6"/>
    </row>
    <row r="25" spans="2:6" ht="12.75">
      <c r="B25" s="6"/>
      <c r="C25" s="6" t="s">
        <v>15</v>
      </c>
      <c r="D25" s="6"/>
      <c r="E25" s="6"/>
      <c r="F25" s="6"/>
    </row>
    <row r="27" spans="1:10" ht="84.75" customHeight="1">
      <c r="A27" s="1" t="s">
        <v>1</v>
      </c>
      <c r="B27" s="1" t="s">
        <v>2</v>
      </c>
      <c r="C27" s="1" t="s">
        <v>3</v>
      </c>
      <c r="D27" s="1" t="s">
        <v>33</v>
      </c>
      <c r="E27" s="1" t="s">
        <v>34</v>
      </c>
      <c r="F27" s="10" t="s">
        <v>35</v>
      </c>
      <c r="G27" s="1" t="s">
        <v>36</v>
      </c>
      <c r="H27" s="1"/>
      <c r="I27" s="1"/>
      <c r="J27" s="1"/>
    </row>
    <row r="28" spans="1:10" ht="12.75" customHeight="1">
      <c r="A28" s="1"/>
      <c r="B28" s="1"/>
      <c r="C28" s="1"/>
      <c r="D28" s="1"/>
      <c r="E28" s="1"/>
      <c r="F28" s="1"/>
      <c r="G28" s="11"/>
      <c r="H28" s="11"/>
      <c r="I28" s="11"/>
      <c r="J28" s="12" t="s">
        <v>37</v>
      </c>
    </row>
    <row r="29" spans="1:10" ht="13.5" customHeight="1">
      <c r="A29" s="1" t="s">
        <v>50</v>
      </c>
      <c r="B29" s="2">
        <v>370.8</v>
      </c>
      <c r="C29" s="2">
        <v>3100.6</v>
      </c>
      <c r="D29" s="2">
        <v>32171.64</v>
      </c>
      <c r="E29" s="2">
        <v>30128.28</v>
      </c>
      <c r="F29" s="2"/>
      <c r="G29" s="9" t="s">
        <v>39</v>
      </c>
      <c r="H29" s="9"/>
      <c r="I29" s="9"/>
      <c r="J29" s="2">
        <f>D29*13.3%</f>
        <v>4278.82812</v>
      </c>
    </row>
    <row r="30" spans="1:10" ht="13.5" customHeight="1">
      <c r="A30" s="1"/>
      <c r="B30" s="2"/>
      <c r="C30" s="2"/>
      <c r="D30" s="2"/>
      <c r="E30" s="2"/>
      <c r="F30" s="2"/>
      <c r="G30" s="9" t="s">
        <v>40</v>
      </c>
      <c r="H30" s="9"/>
      <c r="I30" s="9"/>
      <c r="J30" s="2">
        <f>12*0.56*B29</f>
        <v>2491.7760000000003</v>
      </c>
    </row>
    <row r="31" spans="1:10" ht="13.5" customHeight="1">
      <c r="A31" s="3"/>
      <c r="B31" s="4"/>
      <c r="C31" s="2"/>
      <c r="D31" s="5"/>
      <c r="E31" s="5"/>
      <c r="F31" s="5"/>
      <c r="G31" s="9" t="s">
        <v>41</v>
      </c>
      <c r="H31" s="9"/>
      <c r="I31" s="9"/>
      <c r="J31" s="2">
        <v>4332.9</v>
      </c>
    </row>
    <row r="32" spans="1:10" ht="13.5" customHeight="1">
      <c r="A32" s="3"/>
      <c r="B32" s="4"/>
      <c r="C32" s="2"/>
      <c r="D32" s="5"/>
      <c r="E32" s="5"/>
      <c r="F32" s="5"/>
      <c r="G32" s="9" t="s">
        <v>42</v>
      </c>
      <c r="H32" s="9"/>
      <c r="I32" s="9"/>
      <c r="J32" s="2">
        <v>21764.7</v>
      </c>
    </row>
    <row r="33" spans="1:10" ht="24.75" customHeight="1">
      <c r="A33" s="3"/>
      <c r="B33" s="4"/>
      <c r="C33" s="2"/>
      <c r="D33" s="5"/>
      <c r="E33" s="5"/>
      <c r="F33" s="5"/>
      <c r="G33" s="9" t="s">
        <v>43</v>
      </c>
      <c r="H33" s="9"/>
      <c r="I33" s="9"/>
      <c r="J33" s="2">
        <v>4160.82</v>
      </c>
    </row>
    <row r="34" spans="1:10" ht="24.75" customHeight="1">
      <c r="A34" s="3"/>
      <c r="B34" s="4"/>
      <c r="C34" s="2"/>
      <c r="D34" s="5"/>
      <c r="E34" s="5"/>
      <c r="F34" s="5"/>
      <c r="G34" s="7" t="s">
        <v>44</v>
      </c>
      <c r="H34" s="7"/>
      <c r="I34" s="7"/>
      <c r="J34" s="2">
        <v>1118.3</v>
      </c>
    </row>
    <row r="35" spans="1:10" ht="13.5" customHeight="1">
      <c r="A35" s="3" t="s">
        <v>45</v>
      </c>
      <c r="B35" s="4"/>
      <c r="C35" s="2"/>
      <c r="D35" s="5">
        <f>SUM(D29:D34)</f>
        <v>32171.64</v>
      </c>
      <c r="E35" s="5">
        <f>SUM(E29:E34)</f>
        <v>30128.28</v>
      </c>
      <c r="F35" s="13">
        <f>C29+D35-E35</f>
        <v>5143.959999999999</v>
      </c>
      <c r="G35" s="9" t="s">
        <v>46</v>
      </c>
      <c r="H35" s="9"/>
      <c r="I35" s="9"/>
      <c r="J35" s="2">
        <f>SUM(J29:J34)</f>
        <v>38147.32412</v>
      </c>
    </row>
    <row r="40" ht="12.75">
      <c r="A40" t="s">
        <v>47</v>
      </c>
    </row>
    <row r="41" ht="12.75">
      <c r="A41" t="s">
        <v>51</v>
      </c>
    </row>
    <row r="44" ht="12.75">
      <c r="A44" t="s">
        <v>49</v>
      </c>
    </row>
    <row r="49" spans="2:6" ht="12.75">
      <c r="B49" s="6"/>
      <c r="C49" s="6" t="s">
        <v>31</v>
      </c>
      <c r="D49" s="6"/>
      <c r="E49" s="6"/>
      <c r="F49" s="6"/>
    </row>
    <row r="50" spans="2:6" ht="12.75">
      <c r="B50" s="6"/>
      <c r="C50" s="6" t="s">
        <v>14</v>
      </c>
      <c r="D50" s="6"/>
      <c r="E50" s="6"/>
      <c r="F50" s="6"/>
    </row>
    <row r="51" ht="12.75">
      <c r="H51" t="s">
        <v>32</v>
      </c>
    </row>
    <row r="52" spans="1:10" ht="84.75" customHeight="1">
      <c r="A52" s="1" t="s">
        <v>1</v>
      </c>
      <c r="B52" s="1" t="s">
        <v>2</v>
      </c>
      <c r="C52" s="1" t="s">
        <v>52</v>
      </c>
      <c r="D52" s="1" t="s">
        <v>53</v>
      </c>
      <c r="E52" s="1" t="s">
        <v>54</v>
      </c>
      <c r="F52" s="1" t="s">
        <v>55</v>
      </c>
      <c r="G52" s="1" t="s">
        <v>36</v>
      </c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7"/>
      <c r="H53" s="7"/>
      <c r="I53" s="7"/>
      <c r="J53" s="8" t="s">
        <v>56</v>
      </c>
    </row>
    <row r="54" spans="1:10" ht="13.5" customHeight="1">
      <c r="A54" s="1" t="s">
        <v>38</v>
      </c>
      <c r="B54" s="2">
        <v>380.9</v>
      </c>
      <c r="C54" s="2">
        <v>3718.5</v>
      </c>
      <c r="D54" s="2">
        <v>9749.34</v>
      </c>
      <c r="E54" s="2">
        <v>9198.39</v>
      </c>
      <c r="F54" s="2"/>
      <c r="G54" s="9" t="s">
        <v>39</v>
      </c>
      <c r="H54" s="9"/>
      <c r="I54" s="9"/>
      <c r="J54" s="2">
        <f>D54*13.3%</f>
        <v>1296.6622200000002</v>
      </c>
    </row>
    <row r="55" spans="1:10" ht="13.5" customHeight="1">
      <c r="A55" s="1"/>
      <c r="B55" s="2"/>
      <c r="C55" s="2"/>
      <c r="D55" s="2"/>
      <c r="E55" s="2"/>
      <c r="F55" s="2"/>
      <c r="G55" s="9" t="s">
        <v>40</v>
      </c>
      <c r="H55" s="9"/>
      <c r="I55" s="9"/>
      <c r="J55" s="2">
        <f>3*0.66*B54</f>
        <v>754.1819999999999</v>
      </c>
    </row>
    <row r="56" spans="1:10" ht="13.5" customHeight="1">
      <c r="A56" s="3"/>
      <c r="B56" s="4"/>
      <c r="C56" s="2"/>
      <c r="D56" s="5"/>
      <c r="E56" s="5"/>
      <c r="F56" s="5"/>
      <c r="G56" s="9" t="s">
        <v>41</v>
      </c>
      <c r="H56" s="9"/>
      <c r="I56" s="9"/>
      <c r="J56" s="2">
        <v>848.1</v>
      </c>
    </row>
    <row r="57" spans="1:10" ht="13.5" customHeight="1">
      <c r="A57" s="3"/>
      <c r="B57" s="4"/>
      <c r="C57" s="2"/>
      <c r="D57" s="5"/>
      <c r="E57" s="5"/>
      <c r="F57" s="5"/>
      <c r="G57" s="9" t="s">
        <v>42</v>
      </c>
      <c r="H57" s="9"/>
      <c r="I57" s="9"/>
      <c r="J57" s="2">
        <v>5992.6</v>
      </c>
    </row>
    <row r="58" spans="1:10" ht="24.75" customHeight="1">
      <c r="A58" s="3"/>
      <c r="B58" s="4"/>
      <c r="C58" s="2"/>
      <c r="D58" s="5"/>
      <c r="E58" s="5"/>
      <c r="F58" s="5"/>
      <c r="G58" s="9" t="s">
        <v>43</v>
      </c>
      <c r="H58" s="9"/>
      <c r="I58" s="9"/>
      <c r="J58" s="2">
        <v>1299.55</v>
      </c>
    </row>
    <row r="59" spans="1:10" ht="24.75" customHeight="1">
      <c r="A59" s="3"/>
      <c r="B59" s="4"/>
      <c r="C59" s="2"/>
      <c r="D59" s="5"/>
      <c r="E59" s="5"/>
      <c r="F59" s="5"/>
      <c r="G59" s="7" t="s">
        <v>44</v>
      </c>
      <c r="H59" s="7"/>
      <c r="I59" s="7"/>
      <c r="J59" s="2">
        <f>E61*2.8%</f>
        <v>257.55492</v>
      </c>
    </row>
    <row r="60" spans="1:10" ht="26.25" customHeight="1">
      <c r="A60" s="3"/>
      <c r="B60" s="4"/>
      <c r="C60" s="2"/>
      <c r="D60" s="5"/>
      <c r="E60" s="5"/>
      <c r="F60" s="5"/>
      <c r="G60" s="7" t="s">
        <v>57</v>
      </c>
      <c r="H60" s="7"/>
      <c r="I60" s="7"/>
      <c r="J60" s="2">
        <v>5573.6</v>
      </c>
    </row>
    <row r="61" spans="1:10" ht="13.5" customHeight="1">
      <c r="A61" s="3" t="s">
        <v>45</v>
      </c>
      <c r="B61" s="4"/>
      <c r="C61" s="2"/>
      <c r="D61" s="5">
        <f>SUM(D54:D59)</f>
        <v>9749.34</v>
      </c>
      <c r="E61" s="5">
        <f>SUM(E54:E59)</f>
        <v>9198.39</v>
      </c>
      <c r="F61" s="5">
        <f>C54+D61-E61</f>
        <v>4269.450000000001</v>
      </c>
      <c r="G61" s="9" t="s">
        <v>46</v>
      </c>
      <c r="H61" s="9"/>
      <c r="I61" s="9"/>
      <c r="J61" s="2">
        <f>SUM(J54:J60)</f>
        <v>16022.249140000002</v>
      </c>
    </row>
    <row r="71" ht="12.75">
      <c r="A71" t="s">
        <v>49</v>
      </c>
    </row>
    <row r="72" spans="2:6" ht="12.75">
      <c r="B72" s="6"/>
      <c r="C72" s="6" t="s">
        <v>31</v>
      </c>
      <c r="D72" s="6"/>
      <c r="E72" s="6"/>
      <c r="F72" s="6"/>
    </row>
    <row r="73" spans="2:6" ht="12.75">
      <c r="B73" s="6"/>
      <c r="C73" s="6" t="s">
        <v>15</v>
      </c>
      <c r="D73" s="6"/>
      <c r="E73" s="6"/>
      <c r="F73" s="6"/>
    </row>
    <row r="75" spans="1:10" ht="96.75" customHeight="1">
      <c r="A75" s="1" t="s">
        <v>1</v>
      </c>
      <c r="B75" s="1" t="s">
        <v>2</v>
      </c>
      <c r="C75" s="1" t="s">
        <v>52</v>
      </c>
      <c r="D75" s="1" t="s">
        <v>58</v>
      </c>
      <c r="E75" s="1" t="s">
        <v>59</v>
      </c>
      <c r="F75" s="10" t="s">
        <v>55</v>
      </c>
      <c r="G75" s="1" t="s">
        <v>36</v>
      </c>
      <c r="H75" s="1"/>
      <c r="I75" s="1"/>
      <c r="J75" s="1"/>
    </row>
    <row r="76" spans="1:10" ht="12.75">
      <c r="A76" s="1"/>
      <c r="B76" s="1"/>
      <c r="C76" s="1"/>
      <c r="D76" s="1"/>
      <c r="E76" s="1"/>
      <c r="F76" s="10"/>
      <c r="G76" s="7"/>
      <c r="H76" s="7"/>
      <c r="I76" s="7"/>
      <c r="J76" s="8" t="s">
        <v>60</v>
      </c>
    </row>
    <row r="77" spans="1:10" ht="13.5" customHeight="1">
      <c r="A77" s="1" t="s">
        <v>50</v>
      </c>
      <c r="B77" s="2">
        <v>370.8</v>
      </c>
      <c r="C77" s="2">
        <v>5143.96</v>
      </c>
      <c r="D77" s="2">
        <v>9993.45</v>
      </c>
      <c r="E77" s="2">
        <v>8410.46</v>
      </c>
      <c r="F77" s="14"/>
      <c r="G77" s="9" t="s">
        <v>39</v>
      </c>
      <c r="H77" s="9"/>
      <c r="I77" s="9"/>
      <c r="J77" s="2">
        <f>D77*13.3%</f>
        <v>1329.12885</v>
      </c>
    </row>
    <row r="78" spans="1:10" ht="13.5" customHeight="1">
      <c r="A78" s="1"/>
      <c r="B78" s="2"/>
      <c r="C78" s="2"/>
      <c r="D78" s="2"/>
      <c r="E78" s="2"/>
      <c r="F78" s="14"/>
      <c r="G78" s="9" t="s">
        <v>40</v>
      </c>
      <c r="H78" s="9"/>
      <c r="I78" s="9"/>
      <c r="J78" s="2">
        <f>3*0.66*B77</f>
        <v>734.184</v>
      </c>
    </row>
    <row r="79" spans="1:10" ht="13.5" customHeight="1">
      <c r="A79" s="3"/>
      <c r="B79" s="4"/>
      <c r="C79" s="2"/>
      <c r="D79" s="5"/>
      <c r="E79" s="5"/>
      <c r="F79" s="15"/>
      <c r="G79" s="9" t="s">
        <v>41</v>
      </c>
      <c r="H79" s="9"/>
      <c r="I79" s="9"/>
      <c r="J79" s="2">
        <v>1696.2</v>
      </c>
    </row>
    <row r="80" spans="1:10" ht="13.5" customHeight="1">
      <c r="A80" s="3"/>
      <c r="B80" s="4"/>
      <c r="C80" s="2"/>
      <c r="D80" s="5"/>
      <c r="E80" s="5"/>
      <c r="F80" s="15"/>
      <c r="G80" s="9" t="s">
        <v>42</v>
      </c>
      <c r="H80" s="9"/>
      <c r="I80" s="9"/>
      <c r="J80" s="2">
        <v>5992.6</v>
      </c>
    </row>
    <row r="81" spans="1:10" ht="24.75" customHeight="1">
      <c r="A81" s="3"/>
      <c r="B81" s="4"/>
      <c r="C81" s="2"/>
      <c r="D81" s="5"/>
      <c r="E81" s="5"/>
      <c r="F81" s="15"/>
      <c r="G81" s="9" t="s">
        <v>43</v>
      </c>
      <c r="H81" s="9"/>
      <c r="I81" s="9"/>
      <c r="J81" s="2">
        <v>1335</v>
      </c>
    </row>
    <row r="82" spans="1:10" ht="24.75" customHeight="1">
      <c r="A82" s="3"/>
      <c r="B82" s="4"/>
      <c r="C82" s="2"/>
      <c r="D82" s="5"/>
      <c r="E82" s="5"/>
      <c r="F82" s="15"/>
      <c r="G82" s="7" t="s">
        <v>44</v>
      </c>
      <c r="H82" s="7"/>
      <c r="I82" s="7"/>
      <c r="J82" s="2">
        <f>E77*2.8%</f>
        <v>235.49287999999996</v>
      </c>
    </row>
    <row r="83" spans="1:10" ht="34.5" customHeight="1">
      <c r="A83" s="3"/>
      <c r="B83" s="4"/>
      <c r="C83" s="2"/>
      <c r="D83" s="5"/>
      <c r="E83" s="5"/>
      <c r="F83" s="15"/>
      <c r="G83" s="7" t="s">
        <v>57</v>
      </c>
      <c r="H83" s="7"/>
      <c r="I83" s="7"/>
      <c r="J83" s="2">
        <v>10558.3</v>
      </c>
    </row>
    <row r="84" spans="1:10" ht="13.5" customHeight="1">
      <c r="A84" s="3" t="s">
        <v>45</v>
      </c>
      <c r="B84" s="4"/>
      <c r="C84" s="2"/>
      <c r="D84" s="5">
        <f>SUM(D77:D82)</f>
        <v>9993.45</v>
      </c>
      <c r="E84" s="5">
        <f>SUM(E77:E82)</f>
        <v>8410.46</v>
      </c>
      <c r="F84" s="16">
        <f>C77+D84-E84</f>
        <v>6726.950000000001</v>
      </c>
      <c r="G84" s="9" t="s">
        <v>46</v>
      </c>
      <c r="H84" s="9"/>
      <c r="I84" s="9"/>
      <c r="J84" s="2">
        <f>SUM(J77:J83)</f>
        <v>21880.90573</v>
      </c>
    </row>
    <row r="89" ht="12.75">
      <c r="A89" t="s">
        <v>47</v>
      </c>
    </row>
    <row r="90" ht="12.75">
      <c r="A90" t="s">
        <v>51</v>
      </c>
    </row>
    <row r="93" ht="12.75">
      <c r="A93" t="s">
        <v>49</v>
      </c>
    </row>
    <row r="99" spans="2:6" ht="12.75">
      <c r="B99" s="6"/>
      <c r="C99" s="6" t="s">
        <v>31</v>
      </c>
      <c r="D99" s="6"/>
      <c r="E99" s="6"/>
      <c r="F99" s="6"/>
    </row>
    <row r="100" spans="2:6" ht="12.75">
      <c r="B100" s="6"/>
      <c r="C100" s="6" t="s">
        <v>14</v>
      </c>
      <c r="D100" s="6"/>
      <c r="E100" s="6"/>
      <c r="F100" s="6"/>
    </row>
    <row r="101" ht="12.75">
      <c r="H101" t="s">
        <v>32</v>
      </c>
    </row>
    <row r="102" spans="1:10" ht="108.75" customHeight="1">
      <c r="A102" s="1" t="s">
        <v>1</v>
      </c>
      <c r="B102" s="1" t="s">
        <v>2</v>
      </c>
      <c r="C102" s="1" t="s">
        <v>52</v>
      </c>
      <c r="D102" s="1" t="s">
        <v>61</v>
      </c>
      <c r="E102" s="1" t="s">
        <v>62</v>
      </c>
      <c r="F102" s="1" t="s">
        <v>63</v>
      </c>
      <c r="G102" s="1" t="s">
        <v>36</v>
      </c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7"/>
      <c r="H103" s="7"/>
      <c r="I103" s="7"/>
      <c r="J103" s="8" t="s">
        <v>64</v>
      </c>
    </row>
    <row r="104" spans="1:10" ht="13.5" customHeight="1">
      <c r="A104" s="1" t="s">
        <v>38</v>
      </c>
      <c r="B104" s="2">
        <v>380.9</v>
      </c>
      <c r="C104" s="2">
        <v>3718.5</v>
      </c>
      <c r="D104" s="2">
        <v>19986.9</v>
      </c>
      <c r="E104" s="2">
        <v>19920.53</v>
      </c>
      <c r="F104" s="2"/>
      <c r="G104" s="9" t="s">
        <v>39</v>
      </c>
      <c r="H104" s="9"/>
      <c r="I104" s="9"/>
      <c r="J104" s="2">
        <f>D104*13.3%</f>
        <v>2658.2577</v>
      </c>
    </row>
    <row r="105" spans="1:10" ht="13.5" customHeight="1">
      <c r="A105" s="1"/>
      <c r="B105" s="2"/>
      <c r="C105" s="2"/>
      <c r="D105" s="2"/>
      <c r="E105" s="2"/>
      <c r="F105" s="2"/>
      <c r="G105" s="9" t="s">
        <v>40</v>
      </c>
      <c r="H105" s="9"/>
      <c r="I105" s="9"/>
      <c r="J105" s="2">
        <f>6*0.66*B104</f>
        <v>1508.3639999999998</v>
      </c>
    </row>
    <row r="106" spans="1:10" ht="13.5" customHeight="1">
      <c r="A106" s="3"/>
      <c r="B106" s="4"/>
      <c r="C106" s="2"/>
      <c r="D106" s="5"/>
      <c r="E106" s="5"/>
      <c r="F106" s="5"/>
      <c r="G106" s="9" t="s">
        <v>41</v>
      </c>
      <c r="H106" s="9"/>
      <c r="I106" s="9"/>
      <c r="J106" s="2">
        <v>1367.3</v>
      </c>
    </row>
    <row r="107" spans="1:10" ht="13.5" customHeight="1">
      <c r="A107" s="3"/>
      <c r="B107" s="4"/>
      <c r="C107" s="2"/>
      <c r="D107" s="5"/>
      <c r="E107" s="5"/>
      <c r="F107" s="5"/>
      <c r="G107" s="9" t="s">
        <v>42</v>
      </c>
      <c r="H107" s="9"/>
      <c r="I107" s="9"/>
      <c r="J107" s="2">
        <v>11985</v>
      </c>
    </row>
    <row r="108" spans="1:10" ht="24.75" customHeight="1">
      <c r="A108" s="3"/>
      <c r="B108" s="4"/>
      <c r="C108" s="2"/>
      <c r="D108" s="5"/>
      <c r="E108" s="5"/>
      <c r="F108" s="5"/>
      <c r="G108" s="9" t="s">
        <v>43</v>
      </c>
      <c r="H108" s="9"/>
      <c r="I108" s="9"/>
      <c r="J108" s="2">
        <v>3035.7</v>
      </c>
    </row>
    <row r="109" spans="1:10" ht="24.75" customHeight="1">
      <c r="A109" s="3"/>
      <c r="B109" s="4"/>
      <c r="C109" s="2"/>
      <c r="D109" s="5"/>
      <c r="E109" s="5"/>
      <c r="F109" s="5"/>
      <c r="G109" s="7" t="s">
        <v>44</v>
      </c>
      <c r="H109" s="7"/>
      <c r="I109" s="7"/>
      <c r="J109" s="2">
        <f>E110*2.8%</f>
        <v>557.7748399999999</v>
      </c>
    </row>
    <row r="110" spans="1:10" ht="13.5" customHeight="1">
      <c r="A110" s="3" t="s">
        <v>45</v>
      </c>
      <c r="B110" s="4"/>
      <c r="C110" s="2"/>
      <c r="D110" s="5">
        <f>SUM(D104:D109)</f>
        <v>19986.9</v>
      </c>
      <c r="E110" s="5">
        <f>SUM(E104:E109)</f>
        <v>19920.53</v>
      </c>
      <c r="F110" s="5">
        <f>C104+D110-E110</f>
        <v>3784.8700000000026</v>
      </c>
      <c r="G110" s="9" t="s">
        <v>46</v>
      </c>
      <c r="H110" s="9"/>
      <c r="I110" s="9"/>
      <c r="J110" s="2">
        <f>SUM(J104:J109)</f>
        <v>21112.39654</v>
      </c>
    </row>
    <row r="115" spans="2:6" ht="12.75">
      <c r="B115" s="6"/>
      <c r="C115" s="6" t="s">
        <v>31</v>
      </c>
      <c r="D115" s="6"/>
      <c r="E115" s="6"/>
      <c r="F115" s="6"/>
    </row>
    <row r="116" spans="2:6" ht="12.75">
      <c r="B116" s="6"/>
      <c r="C116" s="6" t="s">
        <v>15</v>
      </c>
      <c r="D116" s="6"/>
      <c r="E116" s="6"/>
      <c r="F116" s="6"/>
    </row>
    <row r="118" spans="1:10" ht="108.75" customHeight="1">
      <c r="A118" s="1" t="s">
        <v>1</v>
      </c>
      <c r="B118" s="1" t="s">
        <v>2</v>
      </c>
      <c r="C118" s="1" t="s">
        <v>52</v>
      </c>
      <c r="D118" s="1" t="s">
        <v>61</v>
      </c>
      <c r="E118" s="1" t="s">
        <v>62</v>
      </c>
      <c r="F118" s="10" t="s">
        <v>63</v>
      </c>
      <c r="G118" s="1" t="s">
        <v>36</v>
      </c>
      <c r="H118" s="1"/>
      <c r="I118" s="1"/>
      <c r="J118" s="1"/>
    </row>
    <row r="119" spans="1:10" ht="12.75" customHeight="1">
      <c r="A119" s="1"/>
      <c r="B119" s="1"/>
      <c r="C119" s="1"/>
      <c r="D119" s="1"/>
      <c r="E119" s="1"/>
      <c r="F119" s="10"/>
      <c r="G119" s="7"/>
      <c r="H119" s="7"/>
      <c r="I119" s="7"/>
      <c r="J119" s="8" t="s">
        <v>64</v>
      </c>
    </row>
    <row r="120" spans="1:10" ht="13.5" customHeight="1">
      <c r="A120" s="1" t="s">
        <v>50</v>
      </c>
      <c r="B120" s="2">
        <v>370.8</v>
      </c>
      <c r="C120" s="2">
        <v>5143.96</v>
      </c>
      <c r="D120" s="2">
        <v>19498.68</v>
      </c>
      <c r="E120" s="2">
        <v>18614.08</v>
      </c>
      <c r="F120" s="14"/>
      <c r="G120" s="9" t="s">
        <v>39</v>
      </c>
      <c r="H120" s="9"/>
      <c r="I120" s="9"/>
      <c r="J120" s="2">
        <f>D120*13.3%</f>
        <v>2593.3244400000003</v>
      </c>
    </row>
    <row r="121" spans="1:10" ht="13.5" customHeight="1">
      <c r="A121" s="1"/>
      <c r="B121" s="2"/>
      <c r="C121" s="2"/>
      <c r="D121" s="2"/>
      <c r="E121" s="2"/>
      <c r="F121" s="14"/>
      <c r="G121" s="9" t="s">
        <v>40</v>
      </c>
      <c r="H121" s="9"/>
      <c r="I121" s="9"/>
      <c r="J121" s="2">
        <f>6*0.66*B120</f>
        <v>1468.368</v>
      </c>
    </row>
    <row r="122" spans="1:10" ht="13.5" customHeight="1">
      <c r="A122" s="3"/>
      <c r="B122" s="4"/>
      <c r="C122" s="2"/>
      <c r="D122" s="5"/>
      <c r="E122" s="5"/>
      <c r="F122" s="15"/>
      <c r="G122" s="9" t="s">
        <v>41</v>
      </c>
      <c r="H122" s="9"/>
      <c r="I122" s="9"/>
      <c r="J122" s="2">
        <v>2737</v>
      </c>
    </row>
    <row r="123" spans="1:10" ht="13.5" customHeight="1">
      <c r="A123" s="3"/>
      <c r="B123" s="4"/>
      <c r="C123" s="2"/>
      <c r="D123" s="5"/>
      <c r="E123" s="5"/>
      <c r="F123" s="15"/>
      <c r="G123" s="9" t="s">
        <v>42</v>
      </c>
      <c r="H123" s="9"/>
      <c r="I123" s="9"/>
      <c r="J123" s="2">
        <v>11985</v>
      </c>
    </row>
    <row r="124" spans="1:10" ht="24.75" customHeight="1">
      <c r="A124" s="3"/>
      <c r="B124" s="4"/>
      <c r="C124" s="2"/>
      <c r="D124" s="5"/>
      <c r="E124" s="5"/>
      <c r="F124" s="15"/>
      <c r="G124" s="9" t="s">
        <v>43</v>
      </c>
      <c r="H124" s="9"/>
      <c r="I124" s="9"/>
      <c r="J124" s="2">
        <v>2955.3</v>
      </c>
    </row>
    <row r="125" spans="1:10" ht="24.75" customHeight="1">
      <c r="A125" s="3"/>
      <c r="B125" s="4"/>
      <c r="C125" s="2"/>
      <c r="D125" s="5"/>
      <c r="E125" s="5"/>
      <c r="F125" s="15"/>
      <c r="G125" s="7" t="s">
        <v>44</v>
      </c>
      <c r="H125" s="7"/>
      <c r="I125" s="7"/>
      <c r="J125" s="2">
        <f>E120*2.8%</f>
        <v>521.19424</v>
      </c>
    </row>
    <row r="126" spans="1:10" ht="13.5" customHeight="1">
      <c r="A126" s="3" t="s">
        <v>45</v>
      </c>
      <c r="B126" s="4"/>
      <c r="C126" s="2"/>
      <c r="D126" s="5">
        <f>SUM(D120:D125)</f>
        <v>19498.68</v>
      </c>
      <c r="E126" s="5">
        <f>SUM(E120:E125)</f>
        <v>18614.08</v>
      </c>
      <c r="F126" s="16">
        <f>C120+D126-E126</f>
        <v>6028.559999999998</v>
      </c>
      <c r="G126" s="9" t="s">
        <v>46</v>
      </c>
      <c r="H126" s="9"/>
      <c r="I126" s="9"/>
      <c r="J126" s="2">
        <f>SUM(J120:J125)</f>
        <v>22260.186680000003</v>
      </c>
    </row>
    <row r="131" spans="2:6" ht="12.75">
      <c r="B131" s="6"/>
      <c r="C131" s="6" t="s">
        <v>31</v>
      </c>
      <c r="D131" s="6"/>
      <c r="E131" s="6"/>
      <c r="F131" s="6"/>
    </row>
    <row r="132" spans="2:6" ht="12.75">
      <c r="B132" s="6"/>
      <c r="C132" s="6" t="s">
        <v>14</v>
      </c>
      <c r="D132" s="6"/>
      <c r="E132" s="6"/>
      <c r="F132" s="6"/>
    </row>
    <row r="133" ht="12.75">
      <c r="H133" t="s">
        <v>32</v>
      </c>
    </row>
    <row r="134" spans="1:10" ht="108.75" customHeight="1">
      <c r="A134" s="1" t="s">
        <v>1</v>
      </c>
      <c r="B134" s="1" t="s">
        <v>2</v>
      </c>
      <c r="C134" s="1" t="s">
        <v>52</v>
      </c>
      <c r="D134" s="1" t="s">
        <v>65</v>
      </c>
      <c r="E134" s="1" t="s">
        <v>66</v>
      </c>
      <c r="F134" s="1" t="s">
        <v>67</v>
      </c>
      <c r="G134" s="1" t="s">
        <v>36</v>
      </c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7"/>
      <c r="H135" s="7"/>
      <c r="I135" s="7"/>
      <c r="J135" s="8" t="s">
        <v>68</v>
      </c>
    </row>
    <row r="136" spans="1:10" ht="13.5" customHeight="1">
      <c r="A136" s="1" t="s">
        <v>38</v>
      </c>
      <c r="B136" s="2">
        <v>380.9</v>
      </c>
      <c r="C136" s="2">
        <v>4194.48</v>
      </c>
      <c r="D136" s="2">
        <v>36925.65</v>
      </c>
      <c r="E136" s="2">
        <v>35379.85</v>
      </c>
      <c r="F136" s="2"/>
      <c r="G136" s="9" t="s">
        <v>39</v>
      </c>
      <c r="H136" s="9"/>
      <c r="I136" s="9"/>
      <c r="J136" s="2">
        <f>D136*13.3%</f>
        <v>4911.11145</v>
      </c>
    </row>
    <row r="137" spans="1:10" ht="13.5" customHeight="1">
      <c r="A137" s="1"/>
      <c r="B137" s="2"/>
      <c r="C137" s="2"/>
      <c r="D137" s="2"/>
      <c r="E137" s="2"/>
      <c r="F137" s="2"/>
      <c r="G137" s="9" t="s">
        <v>40</v>
      </c>
      <c r="H137" s="9"/>
      <c r="I137" s="9"/>
      <c r="J137" s="2">
        <f>11*0.66*B136</f>
        <v>2765.3340000000003</v>
      </c>
    </row>
    <row r="138" spans="1:10" ht="13.5" customHeight="1">
      <c r="A138" s="3"/>
      <c r="B138" s="4"/>
      <c r="C138" s="2"/>
      <c r="D138" s="5"/>
      <c r="E138" s="5"/>
      <c r="F138" s="5"/>
      <c r="G138" s="9" t="s">
        <v>41</v>
      </c>
      <c r="H138" s="9"/>
      <c r="I138" s="9"/>
      <c r="J138" s="2">
        <v>3338.4</v>
      </c>
    </row>
    <row r="139" spans="1:10" ht="13.5" customHeight="1">
      <c r="A139" s="3"/>
      <c r="B139" s="4"/>
      <c r="C139" s="2"/>
      <c r="D139" s="5"/>
      <c r="E139" s="5"/>
      <c r="F139" s="5"/>
      <c r="G139" s="9" t="s">
        <v>42</v>
      </c>
      <c r="H139" s="9"/>
      <c r="I139" s="9"/>
      <c r="J139" s="2">
        <v>21973</v>
      </c>
    </row>
    <row r="140" spans="1:10" ht="24.75" customHeight="1">
      <c r="A140" s="3"/>
      <c r="B140" s="4"/>
      <c r="C140" s="2"/>
      <c r="D140" s="5"/>
      <c r="E140" s="5"/>
      <c r="F140" s="5"/>
      <c r="G140" s="9" t="s">
        <v>43</v>
      </c>
      <c r="H140" s="9"/>
      <c r="I140" s="9"/>
      <c r="J140" s="2">
        <v>24848</v>
      </c>
    </row>
    <row r="141" spans="1:10" ht="24.75" customHeight="1">
      <c r="A141" s="3"/>
      <c r="B141" s="4"/>
      <c r="C141" s="2"/>
      <c r="D141" s="5"/>
      <c r="E141" s="5"/>
      <c r="F141" s="5"/>
      <c r="G141" s="7" t="s">
        <v>44</v>
      </c>
      <c r="H141" s="7"/>
      <c r="I141" s="7"/>
      <c r="J141" s="2">
        <f>E142*2.8%</f>
        <v>990.6357999999999</v>
      </c>
    </row>
    <row r="142" spans="1:10" ht="13.5" customHeight="1">
      <c r="A142" s="3" t="s">
        <v>45</v>
      </c>
      <c r="B142" s="4"/>
      <c r="C142" s="2"/>
      <c r="D142" s="5">
        <f>SUM(D136:D141)</f>
        <v>36925.65</v>
      </c>
      <c r="E142" s="5">
        <f>SUM(E136:E141)</f>
        <v>35379.85</v>
      </c>
      <c r="F142" s="5">
        <f>C136+D142-E142</f>
        <v>5740.280000000006</v>
      </c>
      <c r="G142" s="9" t="s">
        <v>46</v>
      </c>
      <c r="H142" s="9"/>
      <c r="I142" s="9"/>
      <c r="J142" s="2">
        <f>SUM(J136:J141)</f>
        <v>58826.48125</v>
      </c>
    </row>
    <row r="143" spans="1:10" ht="12.75">
      <c r="A143" s="17"/>
      <c r="B143" s="18"/>
      <c r="C143" s="19"/>
      <c r="D143" s="20"/>
      <c r="E143" s="20"/>
      <c r="F143" s="20"/>
      <c r="G143" s="19"/>
      <c r="H143" s="19"/>
      <c r="I143" s="19"/>
      <c r="J143" s="19"/>
    </row>
    <row r="144" spans="1:10" ht="12.75">
      <c r="A144" s="17"/>
      <c r="B144" s="18"/>
      <c r="C144" s="19"/>
      <c r="D144" s="20"/>
      <c r="E144" s="20"/>
      <c r="F144" s="20"/>
      <c r="G144" s="19"/>
      <c r="H144" s="19"/>
      <c r="I144" s="19"/>
      <c r="J144" s="19"/>
    </row>
    <row r="146" ht="12.75">
      <c r="A146" t="s">
        <v>69</v>
      </c>
    </row>
    <row r="147" ht="12.75">
      <c r="A147" t="s">
        <v>70</v>
      </c>
    </row>
    <row r="148" ht="12.75">
      <c r="A148" t="s">
        <v>71</v>
      </c>
    </row>
    <row r="149" spans="2:6" ht="12.75">
      <c r="B149" s="6"/>
      <c r="C149" s="6" t="s">
        <v>31</v>
      </c>
      <c r="D149" s="6"/>
      <c r="E149" s="6"/>
      <c r="F149" s="6"/>
    </row>
    <row r="150" spans="2:6" ht="12.75">
      <c r="B150" s="6"/>
      <c r="C150" s="6" t="s">
        <v>15</v>
      </c>
      <c r="D150" s="6"/>
      <c r="E150" s="6"/>
      <c r="F150" s="6"/>
    </row>
    <row r="152" spans="1:10" ht="108.75" customHeight="1">
      <c r="A152" s="1" t="s">
        <v>1</v>
      </c>
      <c r="B152" s="1" t="s">
        <v>2</v>
      </c>
      <c r="C152" s="1" t="s">
        <v>52</v>
      </c>
      <c r="D152" s="1" t="s">
        <v>65</v>
      </c>
      <c r="E152" s="1" t="s">
        <v>66</v>
      </c>
      <c r="F152" s="10" t="s">
        <v>67</v>
      </c>
      <c r="G152" s="1" t="s">
        <v>36</v>
      </c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0"/>
      <c r="G153" s="7"/>
      <c r="H153" s="7"/>
      <c r="I153" s="7"/>
      <c r="J153" s="8" t="s">
        <v>68</v>
      </c>
    </row>
    <row r="154" spans="1:10" ht="13.5" customHeight="1">
      <c r="A154" s="1" t="s">
        <v>50</v>
      </c>
      <c r="B154" s="2">
        <v>370.8</v>
      </c>
      <c r="C154" s="2">
        <v>3785.71</v>
      </c>
      <c r="D154" s="2">
        <v>35747.58</v>
      </c>
      <c r="E154" s="2">
        <v>36725.52</v>
      </c>
      <c r="F154" s="14"/>
      <c r="G154" s="9" t="s">
        <v>39</v>
      </c>
      <c r="H154" s="9"/>
      <c r="I154" s="9"/>
      <c r="J154" s="2">
        <f>D154*13.3%</f>
        <v>4754.428140000001</v>
      </c>
    </row>
    <row r="155" spans="1:10" ht="13.5" customHeight="1">
      <c r="A155" s="1"/>
      <c r="B155" s="2"/>
      <c r="C155" s="2"/>
      <c r="D155" s="2"/>
      <c r="E155" s="2"/>
      <c r="F155" s="14"/>
      <c r="G155" s="9" t="s">
        <v>40</v>
      </c>
      <c r="H155" s="9"/>
      <c r="I155" s="9"/>
      <c r="J155" s="2">
        <f>11*0.66*B154</f>
        <v>2692.0080000000003</v>
      </c>
    </row>
    <row r="156" spans="1:10" ht="13.5" customHeight="1">
      <c r="A156" s="3"/>
      <c r="B156" s="4"/>
      <c r="C156" s="2"/>
      <c r="D156" s="5"/>
      <c r="E156" s="5"/>
      <c r="F156" s="15"/>
      <c r="G156" s="9" t="s">
        <v>41</v>
      </c>
      <c r="H156" s="9"/>
      <c r="I156" s="9"/>
      <c r="J156" s="2">
        <v>6682</v>
      </c>
    </row>
    <row r="157" spans="1:10" ht="13.5" customHeight="1">
      <c r="A157" s="3"/>
      <c r="B157" s="4"/>
      <c r="C157" s="2"/>
      <c r="D157" s="5"/>
      <c r="E157" s="5"/>
      <c r="F157" s="15"/>
      <c r="G157" s="9" t="s">
        <v>42</v>
      </c>
      <c r="H157" s="9"/>
      <c r="I157" s="9"/>
      <c r="J157" s="2">
        <v>21973</v>
      </c>
    </row>
    <row r="158" spans="1:10" ht="24.75" customHeight="1">
      <c r="A158" s="3"/>
      <c r="B158" s="4"/>
      <c r="C158" s="2"/>
      <c r="D158" s="5"/>
      <c r="E158" s="5"/>
      <c r="F158" s="15"/>
      <c r="G158" s="9" t="s">
        <v>43</v>
      </c>
      <c r="H158" s="9"/>
      <c r="I158" s="9"/>
      <c r="J158" s="2">
        <v>5125.5</v>
      </c>
    </row>
    <row r="159" spans="1:10" ht="24.75" customHeight="1">
      <c r="A159" s="3"/>
      <c r="B159" s="4"/>
      <c r="C159" s="2"/>
      <c r="D159" s="5"/>
      <c r="E159" s="5"/>
      <c r="F159" s="15"/>
      <c r="G159" s="7" t="s">
        <v>44</v>
      </c>
      <c r="H159" s="7"/>
      <c r="I159" s="7"/>
      <c r="J159" s="2">
        <f>E154*2.8%</f>
        <v>1028.3145599999998</v>
      </c>
    </row>
    <row r="160" spans="1:10" ht="13.5" customHeight="1">
      <c r="A160" s="3" t="s">
        <v>45</v>
      </c>
      <c r="B160" s="4"/>
      <c r="C160" s="2"/>
      <c r="D160" s="5">
        <f>SUM(D154:D159)</f>
        <v>35747.58</v>
      </c>
      <c r="E160" s="5">
        <f>SUM(E154:E159)</f>
        <v>36725.52</v>
      </c>
      <c r="F160" s="16">
        <f>C154+D160-E160</f>
        <v>2807.770000000004</v>
      </c>
      <c r="G160" s="9" t="s">
        <v>46</v>
      </c>
      <c r="H160" s="9"/>
      <c r="I160" s="9"/>
      <c r="J160" s="2">
        <f>SUM(J154:J159)</f>
        <v>42255.250700000004</v>
      </c>
    </row>
    <row r="164" ht="12.75">
      <c r="A164" t="s">
        <v>69</v>
      </c>
    </row>
    <row r="165" ht="12.75">
      <c r="A165" t="s">
        <v>70</v>
      </c>
    </row>
    <row r="166" ht="12.75">
      <c r="A166" t="s">
        <v>71</v>
      </c>
    </row>
  </sheetData>
  <sheetProtection selectLockedCells="1" selectUnlockedCells="1"/>
  <mergeCells count="74">
    <mergeCell ref="G5:J5"/>
    <mergeCell ref="G6:I6"/>
    <mergeCell ref="G7:I7"/>
    <mergeCell ref="G8:I8"/>
    <mergeCell ref="G9:I9"/>
    <mergeCell ref="G10:I10"/>
    <mergeCell ref="G11:I11"/>
    <mergeCell ref="G12:I12"/>
    <mergeCell ref="G13:I13"/>
    <mergeCell ref="G27:J27"/>
    <mergeCell ref="G28:I28"/>
    <mergeCell ref="G29:I29"/>
    <mergeCell ref="G30:I30"/>
    <mergeCell ref="G31:I31"/>
    <mergeCell ref="G32:I32"/>
    <mergeCell ref="G33:I33"/>
    <mergeCell ref="G34:I34"/>
    <mergeCell ref="G35:I35"/>
    <mergeCell ref="G52:J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75:J75"/>
    <mergeCell ref="G76:I76"/>
    <mergeCell ref="G77:I77"/>
    <mergeCell ref="G78:I78"/>
    <mergeCell ref="G79:I79"/>
    <mergeCell ref="G80:I80"/>
    <mergeCell ref="G81:I81"/>
    <mergeCell ref="G82:I82"/>
    <mergeCell ref="G83:I83"/>
    <mergeCell ref="G84:I84"/>
    <mergeCell ref="G102:J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8:J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34:J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52:J152"/>
    <mergeCell ref="G153:I153"/>
    <mergeCell ref="G154:I154"/>
    <mergeCell ref="G155:I155"/>
    <mergeCell ref="G156:I156"/>
    <mergeCell ref="G157:I157"/>
    <mergeCell ref="G158:I158"/>
    <mergeCell ref="G159:I159"/>
    <mergeCell ref="G160:I16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76"/>
  <sheetViews>
    <sheetView tabSelected="1" workbookViewId="0" topLeftCell="A676">
      <selection activeCell="O702" sqref="A687:O702"/>
    </sheetView>
  </sheetViews>
  <sheetFormatPr defaultColWidth="12.00390625" defaultRowHeight="12.75"/>
  <cols>
    <col min="1" max="1" width="10.625" style="0" customWidth="1"/>
    <col min="2" max="2" width="9.125" style="0" customWidth="1"/>
    <col min="3" max="3" width="12.625" style="0" customWidth="1"/>
    <col min="4" max="4" width="0" style="0" hidden="1" customWidth="1"/>
    <col min="5" max="5" width="13.00390625" style="0" customWidth="1"/>
    <col min="6" max="6" width="0" style="0" hidden="1" customWidth="1"/>
    <col min="7" max="7" width="11.875" style="0" customWidth="1"/>
    <col min="8" max="8" width="5.75390625" style="0" customWidth="1"/>
    <col min="9" max="10" width="11.625" style="0" customWidth="1"/>
    <col min="11" max="11" width="16.375" style="0" customWidth="1"/>
    <col min="12" max="12" width="9.25390625" style="0" customWidth="1"/>
    <col min="13" max="14" width="0" style="0" hidden="1" customWidth="1"/>
    <col min="15" max="16384" width="11.625" style="0" customWidth="1"/>
  </cols>
  <sheetData>
    <row r="1" spans="1:12" ht="12.75">
      <c r="A1" s="21"/>
      <c r="B1" s="21"/>
      <c r="C1" s="21"/>
      <c r="D1" s="21"/>
      <c r="E1" s="21" t="s">
        <v>31</v>
      </c>
      <c r="F1" s="21"/>
      <c r="G1" s="21"/>
      <c r="H1" s="21"/>
      <c r="I1" s="21"/>
      <c r="J1" s="21"/>
      <c r="K1" s="21"/>
      <c r="L1" s="21"/>
    </row>
    <row r="2" spans="1:12" ht="12.75">
      <c r="A2" s="21"/>
      <c r="B2" s="21"/>
      <c r="C2" s="21"/>
      <c r="D2" s="21"/>
      <c r="E2" s="21" t="s">
        <v>72</v>
      </c>
      <c r="F2" s="21"/>
      <c r="G2" s="21"/>
      <c r="H2" s="21"/>
      <c r="I2" s="21"/>
      <c r="J2" s="21"/>
      <c r="K2" s="21"/>
      <c r="L2" s="21"/>
    </row>
    <row r="3" spans="1:14" ht="103.5" customHeight="1">
      <c r="A3" s="22" t="s">
        <v>1</v>
      </c>
      <c r="B3" s="22" t="s">
        <v>2</v>
      </c>
      <c r="C3" s="22" t="s">
        <v>73</v>
      </c>
      <c r="D3" s="22"/>
      <c r="E3" s="22" t="s">
        <v>74</v>
      </c>
      <c r="F3" s="22"/>
      <c r="G3" s="22" t="s">
        <v>75</v>
      </c>
      <c r="H3" s="22" t="s">
        <v>76</v>
      </c>
      <c r="I3" s="22" t="s">
        <v>77</v>
      </c>
      <c r="J3" s="22"/>
      <c r="K3" s="22"/>
      <c r="L3" s="22"/>
      <c r="M3" s="22"/>
      <c r="N3" s="22"/>
    </row>
    <row r="4" spans="1:14" ht="12.75" customHeight="1">
      <c r="A4" s="22"/>
      <c r="B4" s="23"/>
      <c r="C4" s="23"/>
      <c r="D4" s="23"/>
      <c r="E4" s="23"/>
      <c r="F4" s="23"/>
      <c r="G4" s="23"/>
      <c r="H4" s="23"/>
      <c r="I4" s="24" t="s">
        <v>39</v>
      </c>
      <c r="J4" s="24"/>
      <c r="K4" s="24"/>
      <c r="L4" s="23">
        <f>E5*0.15</f>
        <v>493643.39999999997</v>
      </c>
      <c r="M4" s="23"/>
      <c r="N4" s="23"/>
    </row>
    <row r="5" spans="1:14" ht="12.75" customHeight="1">
      <c r="A5" s="22" t="s">
        <v>72</v>
      </c>
      <c r="B5" s="23">
        <v>14450.8</v>
      </c>
      <c r="C5" s="23">
        <v>-108142.7</v>
      </c>
      <c r="D5" s="23"/>
      <c r="E5" s="23">
        <v>3290956</v>
      </c>
      <c r="F5" s="23"/>
      <c r="G5" s="23">
        <v>3273025.34</v>
      </c>
      <c r="H5" s="23">
        <f>G5/E5*100</f>
        <v>99.45515345692863</v>
      </c>
      <c r="I5" s="24" t="s">
        <v>40</v>
      </c>
      <c r="J5" s="24"/>
      <c r="K5" s="24"/>
      <c r="L5" s="23">
        <v>192658.1</v>
      </c>
      <c r="M5" s="23"/>
      <c r="N5" s="23"/>
    </row>
    <row r="6" spans="1:14" ht="25.5" customHeight="1">
      <c r="A6" s="22"/>
      <c r="B6" s="23"/>
      <c r="C6" s="23"/>
      <c r="D6" s="23"/>
      <c r="E6" s="23"/>
      <c r="F6" s="23"/>
      <c r="G6" s="23"/>
      <c r="H6" s="23"/>
      <c r="I6" s="24" t="s">
        <v>78</v>
      </c>
      <c r="J6" s="24"/>
      <c r="K6" s="24"/>
      <c r="L6" s="23">
        <v>436180.6</v>
      </c>
      <c r="M6" s="23"/>
      <c r="N6" s="23"/>
    </row>
    <row r="7" spans="1:14" ht="66.75" customHeight="1">
      <c r="A7" s="22"/>
      <c r="B7" s="23"/>
      <c r="C7" s="23"/>
      <c r="D7" s="23"/>
      <c r="E7" s="23"/>
      <c r="F7" s="23"/>
      <c r="G7" s="23"/>
      <c r="H7" s="23"/>
      <c r="I7" s="24" t="s">
        <v>79</v>
      </c>
      <c r="J7" s="24"/>
      <c r="K7" s="24"/>
      <c r="L7" s="23">
        <v>2055667.11</v>
      </c>
      <c r="M7" s="23"/>
      <c r="N7" s="23"/>
    </row>
    <row r="8" spans="1:14" ht="12.75" customHeight="1">
      <c r="A8" s="22"/>
      <c r="B8" s="23"/>
      <c r="C8" s="23"/>
      <c r="D8" s="23"/>
      <c r="E8" s="23"/>
      <c r="F8" s="23"/>
      <c r="G8" s="23"/>
      <c r="H8" s="23"/>
      <c r="I8" s="25" t="s">
        <v>44</v>
      </c>
      <c r="J8" s="25"/>
      <c r="K8" s="25"/>
      <c r="L8" s="23">
        <f>G5*2.8%</f>
        <v>91644.70951999999</v>
      </c>
      <c r="M8" s="23"/>
      <c r="N8" s="23"/>
    </row>
    <row r="9" spans="1:14" ht="18" customHeight="1">
      <c r="A9" s="22" t="s">
        <v>45</v>
      </c>
      <c r="B9" s="23"/>
      <c r="C9" s="23"/>
      <c r="D9" s="23"/>
      <c r="E9" s="23">
        <f>E5</f>
        <v>3290956</v>
      </c>
      <c r="F9" s="23"/>
      <c r="G9" s="23">
        <f>SUM(G4:G8)</f>
        <v>3273025.34</v>
      </c>
      <c r="H9" s="23"/>
      <c r="I9" s="23" t="s">
        <v>46</v>
      </c>
      <c r="J9" s="23"/>
      <c r="K9" s="23"/>
      <c r="L9" s="23">
        <f>SUM(L4:L8)</f>
        <v>3269793.91952</v>
      </c>
      <c r="M9" s="23"/>
      <c r="N9" s="23"/>
    </row>
    <row r="10" spans="1:14" ht="12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2" ht="12.75">
      <c r="A11" s="21" t="s">
        <v>80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8"/>
    </row>
    <row r="12" spans="1:4" ht="33" customHeight="1">
      <c r="A12" s="29" t="s">
        <v>81</v>
      </c>
      <c r="B12" s="29"/>
      <c r="C12" s="29"/>
      <c r="D12" s="29"/>
    </row>
    <row r="13" ht="12.75">
      <c r="A13" s="29" t="s">
        <v>82</v>
      </c>
    </row>
    <row r="14" ht="30.75" customHeight="1">
      <c r="B14" t="s">
        <v>83</v>
      </c>
    </row>
    <row r="15" ht="33" customHeight="1">
      <c r="A15" s="29"/>
    </row>
    <row r="16" spans="1:12" ht="15.75" customHeight="1">
      <c r="A16" s="21"/>
      <c r="B16" s="21"/>
      <c r="C16" s="21"/>
      <c r="D16" s="21"/>
      <c r="E16" s="21" t="s">
        <v>31</v>
      </c>
      <c r="F16" s="21"/>
      <c r="G16" s="21"/>
      <c r="H16" s="21"/>
      <c r="I16" s="21"/>
      <c r="J16" s="21"/>
      <c r="K16" s="21"/>
      <c r="L16" s="21"/>
    </row>
    <row r="17" spans="1:12" ht="12.75">
      <c r="A17" s="21"/>
      <c r="B17" s="21"/>
      <c r="C17" s="21"/>
      <c r="D17" s="21"/>
      <c r="E17" s="21" t="s">
        <v>84</v>
      </c>
      <c r="F17" s="21"/>
      <c r="G17" s="21"/>
      <c r="H17" s="21"/>
      <c r="I17" s="21"/>
      <c r="J17" s="21"/>
      <c r="K17" s="21"/>
      <c r="L17" s="21"/>
    </row>
    <row r="18" spans="1:14" ht="102" customHeight="1">
      <c r="A18" s="22" t="s">
        <v>1</v>
      </c>
      <c r="B18" s="22" t="s">
        <v>2</v>
      </c>
      <c r="C18" s="22" t="s">
        <v>73</v>
      </c>
      <c r="D18" s="22"/>
      <c r="E18" s="22" t="s">
        <v>74</v>
      </c>
      <c r="F18" s="22"/>
      <c r="G18" s="22" t="s">
        <v>75</v>
      </c>
      <c r="H18" s="22" t="s">
        <v>76</v>
      </c>
      <c r="I18" s="22" t="s">
        <v>77</v>
      </c>
      <c r="J18" s="22"/>
      <c r="K18" s="22"/>
      <c r="L18" s="22"/>
      <c r="M18" s="22"/>
      <c r="N18" s="22"/>
    </row>
    <row r="19" spans="1:14" ht="12.75" customHeight="1">
      <c r="A19" s="22"/>
      <c r="B19" s="23"/>
      <c r="C19" s="23"/>
      <c r="D19" s="23"/>
      <c r="E19" s="23"/>
      <c r="F19" s="23"/>
      <c r="G19" s="23"/>
      <c r="H19" s="23"/>
      <c r="I19" s="24" t="s">
        <v>39</v>
      </c>
      <c r="J19" s="24"/>
      <c r="K19" s="24"/>
      <c r="L19" s="23">
        <v>101288.5</v>
      </c>
      <c r="M19" s="23"/>
      <c r="N19" s="23"/>
    </row>
    <row r="20" spans="1:14" ht="12.75" customHeight="1">
      <c r="A20" s="21" t="s">
        <v>84</v>
      </c>
      <c r="B20" s="23">
        <v>4295.1</v>
      </c>
      <c r="C20" s="23">
        <v>-53931.4</v>
      </c>
      <c r="D20" s="23"/>
      <c r="E20" s="23">
        <v>675256.85</v>
      </c>
      <c r="F20" s="23"/>
      <c r="G20" s="23">
        <v>682331.11</v>
      </c>
      <c r="H20" s="23">
        <f>G20/E20*100</f>
        <v>101.04763987214642</v>
      </c>
      <c r="I20" s="24" t="s">
        <v>40</v>
      </c>
      <c r="J20" s="24"/>
      <c r="K20" s="24"/>
      <c r="L20" s="23">
        <v>57262.3</v>
      </c>
      <c r="M20" s="23"/>
      <c r="N20" s="23"/>
    </row>
    <row r="21" spans="1:14" ht="29.25" customHeight="1">
      <c r="A21" s="22"/>
      <c r="B21" s="23"/>
      <c r="C21" s="23"/>
      <c r="D21" s="23"/>
      <c r="E21" s="23"/>
      <c r="F21" s="23"/>
      <c r="G21" s="23"/>
      <c r="H21" s="23"/>
      <c r="I21" s="24" t="s">
        <v>78</v>
      </c>
      <c r="J21" s="24"/>
      <c r="K21" s="24"/>
      <c r="L21" s="23">
        <v>189643.7</v>
      </c>
      <c r="M21" s="23"/>
      <c r="N21" s="23"/>
    </row>
    <row r="22" spans="1:14" ht="62.25" customHeight="1">
      <c r="A22" s="22"/>
      <c r="B22" s="23"/>
      <c r="C22" s="23"/>
      <c r="D22" s="23"/>
      <c r="E22" s="23"/>
      <c r="F22" s="23"/>
      <c r="G22" s="23"/>
      <c r="H22" s="23"/>
      <c r="I22" s="24" t="s">
        <v>79</v>
      </c>
      <c r="J22" s="24"/>
      <c r="K22" s="24"/>
      <c r="L22" s="23">
        <v>411801.97</v>
      </c>
      <c r="M22" s="23"/>
      <c r="N22" s="23"/>
    </row>
    <row r="23" spans="1:14" ht="12.75" customHeight="1">
      <c r="A23" s="22"/>
      <c r="B23" s="23"/>
      <c r="C23" s="23"/>
      <c r="D23" s="23"/>
      <c r="E23" s="23"/>
      <c r="F23" s="23"/>
      <c r="G23" s="23"/>
      <c r="H23" s="23"/>
      <c r="I23" s="25" t="s">
        <v>44</v>
      </c>
      <c r="J23" s="25"/>
      <c r="K23" s="25"/>
      <c r="L23" s="23">
        <f>G20*2.8%</f>
        <v>19105.27108</v>
      </c>
      <c r="M23" s="23"/>
      <c r="N23" s="23"/>
    </row>
    <row r="24" spans="1:14" ht="12.75" customHeight="1">
      <c r="A24" s="22" t="s">
        <v>45</v>
      </c>
      <c r="B24" s="23"/>
      <c r="C24" s="23"/>
      <c r="D24" s="23"/>
      <c r="E24" s="23">
        <f>E20</f>
        <v>675256.85</v>
      </c>
      <c r="F24" s="23"/>
      <c r="G24" s="23">
        <f>SUM(G19:G23)</f>
        <v>682331.11</v>
      </c>
      <c r="H24" s="23"/>
      <c r="I24" s="23" t="s">
        <v>46</v>
      </c>
      <c r="J24" s="23"/>
      <c r="K24" s="23"/>
      <c r="L24" s="23">
        <f>SUM(L19:L23)</f>
        <v>779101.74108</v>
      </c>
      <c r="M24" s="23"/>
      <c r="N24" s="23"/>
    </row>
    <row r="25" spans="1:12" ht="12.7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2.75">
      <c r="A26" s="21" t="s">
        <v>80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8"/>
    </row>
    <row r="27" spans="1:4" ht="31.5" customHeight="1">
      <c r="A27" s="29" t="s">
        <v>81</v>
      </c>
      <c r="B27" s="29"/>
      <c r="C27" s="29"/>
      <c r="D27" s="29"/>
    </row>
    <row r="28" ht="12.75">
      <c r="A28" s="29" t="s">
        <v>82</v>
      </c>
    </row>
    <row r="29" ht="27" customHeight="1">
      <c r="B29" t="s">
        <v>83</v>
      </c>
    </row>
    <row r="30" ht="30" customHeight="1"/>
    <row r="31" spans="1:12" ht="12.75">
      <c r="A31" s="21"/>
      <c r="B31" s="21"/>
      <c r="C31" s="21"/>
      <c r="D31" s="21"/>
      <c r="E31" s="21" t="s">
        <v>31</v>
      </c>
      <c r="F31" s="21"/>
      <c r="G31" s="21"/>
      <c r="H31" s="21"/>
      <c r="I31" s="21"/>
      <c r="J31" s="21"/>
      <c r="K31" s="21"/>
      <c r="L31" s="21"/>
    </row>
    <row r="32" spans="1:12" ht="12.75">
      <c r="A32" s="21"/>
      <c r="B32" s="21"/>
      <c r="C32" s="21"/>
      <c r="D32" s="21"/>
      <c r="E32" s="21" t="s">
        <v>85</v>
      </c>
      <c r="F32" s="21"/>
      <c r="G32" s="21"/>
      <c r="H32" s="21"/>
      <c r="I32" s="21"/>
      <c r="J32" s="21"/>
      <c r="K32" s="21"/>
      <c r="L32" s="21"/>
    </row>
    <row r="33" spans="1:14" ht="102.75" customHeight="1">
      <c r="A33" s="22" t="s">
        <v>1</v>
      </c>
      <c r="B33" s="22" t="s">
        <v>2</v>
      </c>
      <c r="C33" s="22" t="s">
        <v>73</v>
      </c>
      <c r="D33" s="22"/>
      <c r="E33" s="22" t="s">
        <v>74</v>
      </c>
      <c r="F33" s="22"/>
      <c r="G33" s="22" t="s">
        <v>75</v>
      </c>
      <c r="H33" s="22" t="s">
        <v>76</v>
      </c>
      <c r="I33" s="22" t="s">
        <v>77</v>
      </c>
      <c r="J33" s="22"/>
      <c r="K33" s="22"/>
      <c r="L33" s="22"/>
      <c r="M33" s="22"/>
      <c r="N33" s="22"/>
    </row>
    <row r="34" spans="1:14" ht="12.75" customHeight="1">
      <c r="A34" s="22"/>
      <c r="B34" s="23"/>
      <c r="C34" s="23"/>
      <c r="D34" s="23"/>
      <c r="E34" s="23"/>
      <c r="F34" s="23"/>
      <c r="G34" s="23"/>
      <c r="H34" s="23"/>
      <c r="I34" s="24" t="s">
        <v>39</v>
      </c>
      <c r="J34" s="24"/>
      <c r="K34" s="24"/>
      <c r="L34" s="23">
        <f>E35*0.15</f>
        <v>42287.1</v>
      </c>
      <c r="M34" s="23"/>
      <c r="N34" s="23"/>
    </row>
    <row r="35" spans="1:14" ht="22.5" customHeight="1">
      <c r="A35" s="30" t="s">
        <v>86</v>
      </c>
      <c r="B35" s="23">
        <v>1800.3</v>
      </c>
      <c r="C35" s="23">
        <v>-67512.6</v>
      </c>
      <c r="D35" s="23"/>
      <c r="E35" s="23">
        <v>281914</v>
      </c>
      <c r="F35" s="23"/>
      <c r="G35" s="23">
        <v>302298.25</v>
      </c>
      <c r="H35" s="23">
        <f>G35/E35*100</f>
        <v>107.23066254247749</v>
      </c>
      <c r="I35" s="24" t="s">
        <v>40</v>
      </c>
      <c r="J35" s="24"/>
      <c r="K35" s="24"/>
      <c r="L35" s="23">
        <f>1.111*12*B35</f>
        <v>24001.5996</v>
      </c>
      <c r="M35" s="23"/>
      <c r="N35" s="23"/>
    </row>
    <row r="36" spans="1:14" ht="22.5" customHeight="1">
      <c r="A36" s="22"/>
      <c r="B36" s="23"/>
      <c r="C36" s="23"/>
      <c r="D36" s="23"/>
      <c r="E36" s="23"/>
      <c r="F36" s="23"/>
      <c r="G36" s="23"/>
      <c r="H36" s="23"/>
      <c r="I36" s="24" t="s">
        <v>78</v>
      </c>
      <c r="J36" s="24"/>
      <c r="K36" s="24"/>
      <c r="L36" s="23">
        <v>94821.9</v>
      </c>
      <c r="M36" s="23"/>
      <c r="N36" s="23"/>
    </row>
    <row r="37" spans="1:14" ht="61.5" customHeight="1">
      <c r="A37" s="22"/>
      <c r="B37" s="23"/>
      <c r="C37" s="23"/>
      <c r="D37" s="23"/>
      <c r="E37" s="23"/>
      <c r="F37" s="23"/>
      <c r="G37" s="23"/>
      <c r="H37" s="23"/>
      <c r="I37" s="24" t="s">
        <v>79</v>
      </c>
      <c r="J37" s="24"/>
      <c r="K37" s="24"/>
      <c r="L37" s="23">
        <v>247996.64</v>
      </c>
      <c r="M37" s="23"/>
      <c r="N37" s="23"/>
    </row>
    <row r="38" spans="1:14" ht="12.75" customHeight="1">
      <c r="A38" s="22"/>
      <c r="B38" s="23"/>
      <c r="C38" s="23"/>
      <c r="D38" s="23"/>
      <c r="E38" s="23"/>
      <c r="F38" s="23"/>
      <c r="G38" s="23"/>
      <c r="H38" s="23"/>
      <c r="I38" s="25" t="s">
        <v>44</v>
      </c>
      <c r="J38" s="25"/>
      <c r="K38" s="25"/>
      <c r="L38" s="23">
        <f>G35*2.8%</f>
        <v>8464.350999999999</v>
      </c>
      <c r="M38" s="23"/>
      <c r="N38" s="23"/>
    </row>
    <row r="39" spans="1:14" ht="12.75" customHeight="1">
      <c r="A39" s="22" t="s">
        <v>45</v>
      </c>
      <c r="B39" s="23"/>
      <c r="C39" s="23"/>
      <c r="D39" s="23"/>
      <c r="E39" s="23">
        <f>E35</f>
        <v>281914</v>
      </c>
      <c r="F39" s="23"/>
      <c r="G39" s="23">
        <f>SUM(G34:G38)</f>
        <v>302298.25</v>
      </c>
      <c r="H39" s="23"/>
      <c r="I39" s="23" t="s">
        <v>46</v>
      </c>
      <c r="J39" s="23"/>
      <c r="K39" s="23"/>
      <c r="L39" s="23">
        <f>SUM(L34:L38)</f>
        <v>417571.5906</v>
      </c>
      <c r="M39" s="23"/>
      <c r="N39" s="23"/>
    </row>
    <row r="40" spans="1:12" ht="12.7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2.75">
      <c r="A41" s="21" t="s">
        <v>80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8"/>
    </row>
    <row r="42" spans="1:4" ht="33" customHeight="1">
      <c r="A42" s="29" t="s">
        <v>81</v>
      </c>
      <c r="B42" s="29"/>
      <c r="C42" s="29"/>
      <c r="D42" s="29"/>
    </row>
    <row r="43" ht="12.75">
      <c r="A43" s="29" t="s">
        <v>82</v>
      </c>
    </row>
    <row r="44" ht="27" customHeight="1">
      <c r="B44" t="s">
        <v>83</v>
      </c>
    </row>
    <row r="47" spans="1:12" ht="12.75">
      <c r="A47" s="21"/>
      <c r="B47" s="21"/>
      <c r="C47" s="21"/>
      <c r="D47" s="21"/>
      <c r="E47" s="21" t="s">
        <v>31</v>
      </c>
      <c r="F47" s="21"/>
      <c r="G47" s="21"/>
      <c r="H47" s="21"/>
      <c r="I47" s="21"/>
      <c r="J47" s="21"/>
      <c r="K47" s="21"/>
      <c r="L47" s="21"/>
    </row>
    <row r="48" spans="1:12" ht="12.75">
      <c r="A48" s="21"/>
      <c r="B48" s="21"/>
      <c r="C48" s="21"/>
      <c r="D48" s="21"/>
      <c r="E48" s="21" t="s">
        <v>87</v>
      </c>
      <c r="F48" s="21"/>
      <c r="G48" s="21"/>
      <c r="H48" s="21"/>
      <c r="I48" s="21"/>
      <c r="J48" s="21"/>
      <c r="K48" s="21"/>
      <c r="L48" s="21"/>
    </row>
    <row r="49" spans="1:14" ht="99.75" customHeight="1">
      <c r="A49" s="22" t="s">
        <v>1</v>
      </c>
      <c r="B49" s="22" t="s">
        <v>2</v>
      </c>
      <c r="C49" s="22" t="s">
        <v>73</v>
      </c>
      <c r="D49" s="22"/>
      <c r="E49" s="22" t="s">
        <v>74</v>
      </c>
      <c r="F49" s="22"/>
      <c r="G49" s="22" t="s">
        <v>75</v>
      </c>
      <c r="H49" s="22" t="s">
        <v>76</v>
      </c>
      <c r="I49" s="22" t="s">
        <v>77</v>
      </c>
      <c r="J49" s="22"/>
      <c r="K49" s="22"/>
      <c r="L49" s="22"/>
      <c r="M49" s="22"/>
      <c r="N49" s="22"/>
    </row>
    <row r="50" spans="1:14" ht="12.75" customHeight="1">
      <c r="A50" s="22"/>
      <c r="B50" s="23"/>
      <c r="C50" s="23"/>
      <c r="D50" s="23"/>
      <c r="E50" s="23"/>
      <c r="F50" s="23"/>
      <c r="G50" s="23"/>
      <c r="H50" s="23"/>
      <c r="I50" s="24" t="s">
        <v>39</v>
      </c>
      <c r="J50" s="24"/>
      <c r="K50" s="24"/>
      <c r="L50" s="23">
        <f>E51*0.15</f>
        <v>121946.01599999999</v>
      </c>
      <c r="M50" s="23"/>
      <c r="N50" s="23"/>
    </row>
    <row r="51" spans="1:14" ht="22.5" customHeight="1">
      <c r="A51" s="30" t="s">
        <v>88</v>
      </c>
      <c r="B51" s="23">
        <v>5128.9</v>
      </c>
      <c r="C51" s="23">
        <v>-262172.2</v>
      </c>
      <c r="D51" s="23"/>
      <c r="E51" s="23">
        <v>812973.44</v>
      </c>
      <c r="F51" s="23"/>
      <c r="G51" s="23">
        <v>792247.61</v>
      </c>
      <c r="H51" s="23">
        <f>G51/E51*100</f>
        <v>97.45061413076422</v>
      </c>
      <c r="I51" s="24" t="s">
        <v>40</v>
      </c>
      <c r="J51" s="24"/>
      <c r="K51" s="24"/>
      <c r="L51" s="23">
        <f>1.111*12*B51</f>
        <v>68378.4948</v>
      </c>
      <c r="M51" s="23"/>
      <c r="N51" s="23"/>
    </row>
    <row r="52" spans="1:14" ht="23.25" customHeight="1">
      <c r="A52" s="22"/>
      <c r="B52" s="23"/>
      <c r="C52" s="23"/>
      <c r="D52" s="23"/>
      <c r="E52" s="23"/>
      <c r="F52" s="23"/>
      <c r="G52" s="23"/>
      <c r="H52" s="23"/>
      <c r="I52" s="24" t="s">
        <v>78</v>
      </c>
      <c r="J52" s="24"/>
      <c r="K52" s="24"/>
      <c r="L52" s="23">
        <v>256019.1</v>
      </c>
      <c r="M52" s="23"/>
      <c r="N52" s="23"/>
    </row>
    <row r="53" spans="1:14" ht="63.75" customHeight="1">
      <c r="A53" s="22"/>
      <c r="B53" s="23"/>
      <c r="C53" s="23"/>
      <c r="D53" s="23"/>
      <c r="E53" s="23"/>
      <c r="F53" s="23"/>
      <c r="G53" s="23"/>
      <c r="H53" s="23"/>
      <c r="I53" s="24" t="s">
        <v>79</v>
      </c>
      <c r="J53" s="24"/>
      <c r="K53" s="24"/>
      <c r="L53" s="23">
        <v>767976.42</v>
      </c>
      <c r="M53" s="23"/>
      <c r="N53" s="23"/>
    </row>
    <row r="54" spans="1:14" ht="12.75" customHeight="1">
      <c r="A54" s="22"/>
      <c r="B54" s="23"/>
      <c r="C54" s="23"/>
      <c r="D54" s="23"/>
      <c r="E54" s="23"/>
      <c r="F54" s="23"/>
      <c r="G54" s="23"/>
      <c r="H54" s="23"/>
      <c r="I54" s="25" t="s">
        <v>44</v>
      </c>
      <c r="J54" s="25"/>
      <c r="K54" s="25"/>
      <c r="L54" s="23">
        <f>G51*2.8%</f>
        <v>22182.93308</v>
      </c>
      <c r="M54" s="23"/>
      <c r="N54" s="23"/>
    </row>
    <row r="55" spans="1:14" ht="12.75" customHeight="1">
      <c r="A55" s="22" t="s">
        <v>45</v>
      </c>
      <c r="B55" s="23"/>
      <c r="C55" s="23"/>
      <c r="D55" s="23"/>
      <c r="E55" s="23">
        <f>E51</f>
        <v>812973.44</v>
      </c>
      <c r="F55" s="23"/>
      <c r="G55" s="23">
        <f>SUM(G50:G54)</f>
        <v>792247.61</v>
      </c>
      <c r="H55" s="23"/>
      <c r="I55" s="23" t="s">
        <v>46</v>
      </c>
      <c r="J55" s="23"/>
      <c r="K55" s="23"/>
      <c r="L55" s="23">
        <f>SUM(L50:L54)</f>
        <v>1236502.9638800002</v>
      </c>
      <c r="M55" s="23"/>
      <c r="N55" s="23"/>
    </row>
    <row r="56" spans="1:12" ht="12.7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2.75">
      <c r="A57" s="21" t="s">
        <v>80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8"/>
    </row>
    <row r="58" spans="1:4" ht="28.5" customHeight="1">
      <c r="A58" s="29" t="s">
        <v>81</v>
      </c>
      <c r="B58" s="29"/>
      <c r="C58" s="29"/>
      <c r="D58" s="29"/>
    </row>
    <row r="59" ht="12.75">
      <c r="A59" s="29" t="s">
        <v>82</v>
      </c>
    </row>
    <row r="60" ht="23.25" customHeight="1">
      <c r="B60" t="s">
        <v>83</v>
      </c>
    </row>
    <row r="62" spans="1:12" ht="12.75">
      <c r="A62" s="21"/>
      <c r="B62" s="21"/>
      <c r="C62" s="21"/>
      <c r="D62" s="21"/>
      <c r="E62" s="21" t="s">
        <v>31</v>
      </c>
      <c r="F62" s="21"/>
      <c r="G62" s="21"/>
      <c r="H62" s="21"/>
      <c r="I62" s="21"/>
      <c r="J62" s="21"/>
      <c r="K62" s="21"/>
      <c r="L62" s="21"/>
    </row>
    <row r="63" spans="1:12" ht="12.75">
      <c r="A63" s="21"/>
      <c r="B63" s="21"/>
      <c r="C63" s="21"/>
      <c r="D63" s="21"/>
      <c r="E63" s="21" t="s">
        <v>89</v>
      </c>
      <c r="F63" s="21"/>
      <c r="G63" s="21"/>
      <c r="H63" s="21"/>
      <c r="I63" s="21"/>
      <c r="J63" s="21"/>
      <c r="K63" s="21"/>
      <c r="L63" s="21"/>
    </row>
    <row r="64" spans="1:14" ht="104.25" customHeight="1">
      <c r="A64" s="22" t="s">
        <v>1</v>
      </c>
      <c r="B64" s="22" t="s">
        <v>2</v>
      </c>
      <c r="C64" s="22" t="s">
        <v>73</v>
      </c>
      <c r="D64" s="22"/>
      <c r="E64" s="22" t="s">
        <v>74</v>
      </c>
      <c r="F64" s="22"/>
      <c r="G64" s="22" t="s">
        <v>75</v>
      </c>
      <c r="H64" s="22" t="s">
        <v>76</v>
      </c>
      <c r="I64" s="22" t="s">
        <v>77</v>
      </c>
      <c r="J64" s="22"/>
      <c r="K64" s="22"/>
      <c r="L64" s="22"/>
      <c r="M64" s="22"/>
      <c r="N64" s="22"/>
    </row>
    <row r="65" spans="1:14" ht="12.75" customHeight="1">
      <c r="A65" s="22"/>
      <c r="B65" s="23"/>
      <c r="C65" s="23"/>
      <c r="D65" s="23"/>
      <c r="E65" s="23"/>
      <c r="F65" s="23"/>
      <c r="G65" s="23"/>
      <c r="H65" s="23"/>
      <c r="I65" s="24" t="s">
        <v>39</v>
      </c>
      <c r="J65" s="24"/>
      <c r="K65" s="24"/>
      <c r="L65" s="23">
        <f>E66*0.15</f>
        <v>9211.089</v>
      </c>
      <c r="M65" s="23"/>
      <c r="N65" s="23"/>
    </row>
    <row r="66" spans="1:14" ht="26.25" customHeight="1">
      <c r="A66" s="30" t="s">
        <v>89</v>
      </c>
      <c r="B66" s="23">
        <v>377.4</v>
      </c>
      <c r="C66" s="23">
        <v>-38336.4</v>
      </c>
      <c r="D66" s="23"/>
      <c r="E66" s="23">
        <v>61407.26</v>
      </c>
      <c r="F66" s="23"/>
      <c r="G66" s="23">
        <v>63201.42</v>
      </c>
      <c r="H66" s="23">
        <f>G66/E66*100</f>
        <v>102.92173922106278</v>
      </c>
      <c r="I66" s="24" t="s">
        <v>40</v>
      </c>
      <c r="J66" s="24"/>
      <c r="K66" s="24"/>
      <c r="L66" s="23">
        <f>1.111*12*B66</f>
        <v>5031.4968</v>
      </c>
      <c r="M66" s="23"/>
      <c r="N66" s="23"/>
    </row>
    <row r="67" spans="1:14" ht="27" customHeight="1">
      <c r="A67" s="22"/>
      <c r="B67" s="23"/>
      <c r="C67" s="23"/>
      <c r="D67" s="23"/>
      <c r="E67" s="23"/>
      <c r="F67" s="23"/>
      <c r="G67" s="23"/>
      <c r="H67" s="23"/>
      <c r="I67" s="24" t="s">
        <v>78</v>
      </c>
      <c r="J67" s="24"/>
      <c r="K67" s="24"/>
      <c r="L67" s="23">
        <v>56893.1</v>
      </c>
      <c r="M67" s="23"/>
      <c r="N67" s="23"/>
    </row>
    <row r="68" spans="1:14" ht="59.25" customHeight="1">
      <c r="A68" s="22"/>
      <c r="B68" s="23"/>
      <c r="C68" s="23"/>
      <c r="D68" s="23"/>
      <c r="E68" s="23"/>
      <c r="F68" s="23"/>
      <c r="G68" s="23"/>
      <c r="H68" s="23"/>
      <c r="I68" s="24" t="s">
        <v>79</v>
      </c>
      <c r="J68" s="24"/>
      <c r="K68" s="24"/>
      <c r="L68" s="23">
        <v>16729.2</v>
      </c>
      <c r="M68" s="23"/>
      <c r="N68" s="23"/>
    </row>
    <row r="69" spans="1:14" ht="12.75" customHeight="1">
      <c r="A69" s="22"/>
      <c r="B69" s="23"/>
      <c r="C69" s="23"/>
      <c r="D69" s="23"/>
      <c r="E69" s="23"/>
      <c r="F69" s="23"/>
      <c r="G69" s="23"/>
      <c r="H69" s="23"/>
      <c r="I69" s="25" t="s">
        <v>44</v>
      </c>
      <c r="J69" s="25"/>
      <c r="K69" s="25"/>
      <c r="L69" s="23">
        <f>G66*2.8%</f>
        <v>1769.6397599999998</v>
      </c>
      <c r="M69" s="23"/>
      <c r="N69" s="23"/>
    </row>
    <row r="70" spans="1:14" ht="12.75" customHeight="1">
      <c r="A70" s="22" t="s">
        <v>45</v>
      </c>
      <c r="B70" s="23"/>
      <c r="C70" s="23"/>
      <c r="D70" s="23"/>
      <c r="E70" s="23">
        <f>E66</f>
        <v>61407.26</v>
      </c>
      <c r="F70" s="23"/>
      <c r="G70" s="23">
        <f>SUM(G65:G69)</f>
        <v>63201.42</v>
      </c>
      <c r="H70" s="23"/>
      <c r="I70" s="23" t="s">
        <v>46</v>
      </c>
      <c r="J70" s="23"/>
      <c r="K70" s="23"/>
      <c r="L70" s="23">
        <f>SUM(L65:L69)</f>
        <v>89634.52556000001</v>
      </c>
      <c r="M70" s="23"/>
      <c r="N70" s="23"/>
    </row>
    <row r="71" spans="1:12" ht="12.7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75">
      <c r="A72" s="21" t="s">
        <v>80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8"/>
    </row>
    <row r="73" spans="1:4" ht="26.25" customHeight="1">
      <c r="A73" s="29" t="s">
        <v>81</v>
      </c>
      <c r="B73" s="29"/>
      <c r="C73" s="29"/>
      <c r="D73" s="29"/>
    </row>
    <row r="74" ht="12.75">
      <c r="A74" s="29" t="s">
        <v>82</v>
      </c>
    </row>
    <row r="75" ht="19.5" customHeight="1">
      <c r="B75" t="s">
        <v>83</v>
      </c>
    </row>
    <row r="77" spans="1:12" ht="12.75">
      <c r="A77" s="21"/>
      <c r="B77" s="21"/>
      <c r="C77" s="21"/>
      <c r="D77" s="21"/>
      <c r="E77" s="21" t="s">
        <v>31</v>
      </c>
      <c r="F77" s="21"/>
      <c r="G77" s="21"/>
      <c r="H77" s="21"/>
      <c r="I77" s="21"/>
      <c r="J77" s="21"/>
      <c r="K77" s="21"/>
      <c r="L77" s="21"/>
    </row>
    <row r="78" spans="1:12" ht="12.75">
      <c r="A78" s="21"/>
      <c r="B78" s="21"/>
      <c r="C78" s="21"/>
      <c r="D78" s="21"/>
      <c r="E78" s="21" t="s">
        <v>90</v>
      </c>
      <c r="F78" s="21"/>
      <c r="G78" s="21"/>
      <c r="H78" s="21"/>
      <c r="I78" s="21"/>
      <c r="J78" s="21"/>
      <c r="K78" s="21"/>
      <c r="L78" s="21"/>
    </row>
    <row r="79" spans="1:14" ht="95.25" customHeight="1">
      <c r="A79" s="22" t="s">
        <v>1</v>
      </c>
      <c r="B79" s="22" t="s">
        <v>2</v>
      </c>
      <c r="C79" s="22" t="s">
        <v>73</v>
      </c>
      <c r="D79" s="22"/>
      <c r="E79" s="22" t="s">
        <v>74</v>
      </c>
      <c r="F79" s="22"/>
      <c r="G79" s="22" t="s">
        <v>75</v>
      </c>
      <c r="H79" s="22" t="s">
        <v>76</v>
      </c>
      <c r="I79" s="22" t="s">
        <v>77</v>
      </c>
      <c r="J79" s="22"/>
      <c r="K79" s="22"/>
      <c r="L79" s="22"/>
      <c r="M79" s="22"/>
      <c r="N79" s="22"/>
    </row>
    <row r="80" spans="1:14" ht="12.75" customHeight="1">
      <c r="A80" s="22"/>
      <c r="B80" s="23"/>
      <c r="C80" s="23"/>
      <c r="D80" s="23"/>
      <c r="E80" s="23"/>
      <c r="F80" s="23"/>
      <c r="G80" s="23"/>
      <c r="H80" s="23"/>
      <c r="I80" s="24" t="s">
        <v>39</v>
      </c>
      <c r="J80" s="24"/>
      <c r="K80" s="24"/>
      <c r="L80" s="23">
        <f>E81*0.15</f>
        <v>199408.395</v>
      </c>
      <c r="M80" s="23"/>
      <c r="N80" s="23"/>
    </row>
    <row r="81" spans="1:14" ht="12.75" customHeight="1">
      <c r="A81" s="30" t="s">
        <v>91</v>
      </c>
      <c r="B81" s="23">
        <v>5908</v>
      </c>
      <c r="C81" s="23">
        <v>-135913.9</v>
      </c>
      <c r="D81" s="23"/>
      <c r="E81" s="23">
        <v>1329389.3</v>
      </c>
      <c r="F81" s="23"/>
      <c r="G81" s="23">
        <v>1344139.6</v>
      </c>
      <c r="H81" s="23">
        <f>G81/E81*100</f>
        <v>101.10955459021673</v>
      </c>
      <c r="I81" s="24" t="s">
        <v>40</v>
      </c>
      <c r="J81" s="24"/>
      <c r="K81" s="24"/>
      <c r="L81" s="23">
        <f>1.111*12*B81</f>
        <v>78765.456</v>
      </c>
      <c r="M81" s="23"/>
      <c r="N81" s="23"/>
    </row>
    <row r="82" spans="1:14" ht="23.25" customHeight="1">
      <c r="A82" s="22"/>
      <c r="B82" s="23"/>
      <c r="C82" s="23"/>
      <c r="D82" s="23"/>
      <c r="E82" s="23"/>
      <c r="F82" s="23"/>
      <c r="G82" s="23"/>
      <c r="H82" s="23"/>
      <c r="I82" s="24" t="s">
        <v>78</v>
      </c>
      <c r="J82" s="24"/>
      <c r="K82" s="24"/>
      <c r="L82" s="23">
        <v>191540.2</v>
      </c>
      <c r="M82" s="23"/>
      <c r="N82" s="23"/>
    </row>
    <row r="83" spans="1:14" ht="63.75" customHeight="1">
      <c r="A83" s="22"/>
      <c r="B83" s="23"/>
      <c r="C83" s="23"/>
      <c r="D83" s="23"/>
      <c r="E83" s="23"/>
      <c r="F83" s="23"/>
      <c r="G83" s="23"/>
      <c r="H83" s="23"/>
      <c r="I83" s="24" t="s">
        <v>79</v>
      </c>
      <c r="J83" s="24"/>
      <c r="K83" s="24"/>
      <c r="L83" s="23">
        <v>688955.48</v>
      </c>
      <c r="M83" s="23"/>
      <c r="N83" s="23"/>
    </row>
    <row r="84" spans="1:14" ht="12.75" customHeight="1">
      <c r="A84" s="22"/>
      <c r="B84" s="23"/>
      <c r="C84" s="23"/>
      <c r="D84" s="23"/>
      <c r="E84" s="23"/>
      <c r="F84" s="23"/>
      <c r="G84" s="23"/>
      <c r="H84" s="23"/>
      <c r="I84" s="25" t="s">
        <v>44</v>
      </c>
      <c r="J84" s="25"/>
      <c r="K84" s="25"/>
      <c r="L84" s="23">
        <f>G81*2.8%</f>
        <v>37635.9088</v>
      </c>
      <c r="M84" s="23"/>
      <c r="N84" s="23"/>
    </row>
    <row r="85" spans="1:14" ht="12.75" customHeight="1">
      <c r="A85" s="22" t="s">
        <v>45</v>
      </c>
      <c r="B85" s="23"/>
      <c r="C85" s="23"/>
      <c r="D85" s="23"/>
      <c r="E85" s="23">
        <f>E81</f>
        <v>1329389.3</v>
      </c>
      <c r="F85" s="23"/>
      <c r="G85" s="23">
        <f>SUM(G80:G84)</f>
        <v>1344139.6</v>
      </c>
      <c r="H85" s="23"/>
      <c r="I85" s="23" t="s">
        <v>46</v>
      </c>
      <c r="J85" s="23"/>
      <c r="K85" s="23"/>
      <c r="L85" s="23">
        <f>SUM(L80:L84)</f>
        <v>1196305.4397999998</v>
      </c>
      <c r="M85" s="23"/>
      <c r="N85" s="23"/>
    </row>
    <row r="86" spans="1:12" ht="12.75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2.75">
      <c r="A87" s="21" t="s">
        <v>80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8"/>
    </row>
    <row r="88" spans="1:4" ht="30.75" customHeight="1">
      <c r="A88" s="29" t="s">
        <v>81</v>
      </c>
      <c r="B88" s="29"/>
      <c r="C88" s="29"/>
      <c r="D88" s="29"/>
    </row>
    <row r="89" ht="12.75">
      <c r="A89" s="29" t="s">
        <v>82</v>
      </c>
    </row>
    <row r="90" ht="28.5" customHeight="1">
      <c r="B90" t="s">
        <v>83</v>
      </c>
    </row>
    <row r="92" spans="1:12" ht="12.75">
      <c r="A92" s="21"/>
      <c r="B92" s="21"/>
      <c r="C92" s="21"/>
      <c r="D92" s="21"/>
      <c r="E92" s="21" t="s">
        <v>31</v>
      </c>
      <c r="F92" s="21"/>
      <c r="G92" s="21"/>
      <c r="H92" s="21"/>
      <c r="I92" s="21"/>
      <c r="J92" s="21"/>
      <c r="K92" s="21"/>
      <c r="L92" s="21"/>
    </row>
    <row r="93" spans="1:12" ht="12.75">
      <c r="A93" s="21"/>
      <c r="B93" s="21"/>
      <c r="C93" s="21"/>
      <c r="D93" s="21"/>
      <c r="E93" s="21" t="s">
        <v>92</v>
      </c>
      <c r="F93" s="21"/>
      <c r="G93" s="21"/>
      <c r="H93" s="21"/>
      <c r="I93" s="21"/>
      <c r="J93" s="21"/>
      <c r="K93" s="21"/>
      <c r="L93" s="21"/>
    </row>
    <row r="94" spans="1:14" ht="101.25" customHeight="1">
      <c r="A94" s="22" t="s">
        <v>1</v>
      </c>
      <c r="B94" s="22" t="s">
        <v>2</v>
      </c>
      <c r="C94" s="22" t="s">
        <v>73</v>
      </c>
      <c r="D94" s="22"/>
      <c r="E94" s="22" t="s">
        <v>74</v>
      </c>
      <c r="F94" s="22"/>
      <c r="G94" s="22" t="s">
        <v>75</v>
      </c>
      <c r="H94" s="22" t="s">
        <v>76</v>
      </c>
      <c r="I94" s="22" t="s">
        <v>77</v>
      </c>
      <c r="J94" s="22"/>
      <c r="K94" s="22"/>
      <c r="L94" s="22"/>
      <c r="M94" s="22"/>
      <c r="N94" s="22"/>
    </row>
    <row r="95" spans="1:14" ht="12.75" customHeight="1">
      <c r="A95" s="22"/>
      <c r="B95" s="23"/>
      <c r="C95" s="23"/>
      <c r="D95" s="23"/>
      <c r="E95" s="23"/>
      <c r="F95" s="23"/>
      <c r="G95" s="23"/>
      <c r="H95" s="23"/>
      <c r="I95" s="24" t="s">
        <v>39</v>
      </c>
      <c r="J95" s="24"/>
      <c r="K95" s="24"/>
      <c r="L95" s="23">
        <f>E96*0.15</f>
        <v>78927.49799999999</v>
      </c>
      <c r="M95" s="23"/>
      <c r="N95" s="23"/>
    </row>
    <row r="96" spans="1:14" ht="12.75" customHeight="1">
      <c r="A96" s="30" t="s">
        <v>93</v>
      </c>
      <c r="B96" s="23">
        <v>3318.3</v>
      </c>
      <c r="C96" s="23">
        <v>-154605.4</v>
      </c>
      <c r="D96" s="23"/>
      <c r="E96" s="23">
        <v>526183.32</v>
      </c>
      <c r="F96" s="23"/>
      <c r="G96" s="23">
        <v>550796.92</v>
      </c>
      <c r="H96" s="23">
        <f>G96/E96*100</f>
        <v>104.677761355111</v>
      </c>
      <c r="I96" s="24" t="s">
        <v>40</v>
      </c>
      <c r="J96" s="24"/>
      <c r="K96" s="24"/>
      <c r="L96" s="23">
        <f>1.111*12*B96</f>
        <v>44239.575600000004</v>
      </c>
      <c r="M96" s="23"/>
      <c r="N96" s="23"/>
    </row>
    <row r="97" spans="1:14" ht="23.25" customHeight="1">
      <c r="A97" s="22"/>
      <c r="B97" s="23"/>
      <c r="C97" s="23"/>
      <c r="D97" s="23"/>
      <c r="E97" s="23"/>
      <c r="F97" s="23"/>
      <c r="G97" s="23"/>
      <c r="H97" s="23"/>
      <c r="I97" s="24" t="s">
        <v>78</v>
      </c>
      <c r="J97" s="24"/>
      <c r="K97" s="24"/>
      <c r="L97" s="23">
        <v>151715</v>
      </c>
      <c r="M97" s="23"/>
      <c r="N97" s="23"/>
    </row>
    <row r="98" spans="1:14" ht="66.75" customHeight="1">
      <c r="A98" s="22"/>
      <c r="B98" s="23"/>
      <c r="C98" s="23"/>
      <c r="D98" s="23"/>
      <c r="E98" s="23"/>
      <c r="F98" s="23"/>
      <c r="G98" s="23"/>
      <c r="H98" s="23"/>
      <c r="I98" s="24" t="s">
        <v>79</v>
      </c>
      <c r="J98" s="24"/>
      <c r="K98" s="24"/>
      <c r="L98" s="23">
        <v>341235.79</v>
      </c>
      <c r="M98" s="23"/>
      <c r="N98" s="23"/>
    </row>
    <row r="99" spans="1:14" ht="12.75" customHeight="1">
      <c r="A99" s="22"/>
      <c r="B99" s="23"/>
      <c r="C99" s="23"/>
      <c r="D99" s="23"/>
      <c r="E99" s="23"/>
      <c r="F99" s="23"/>
      <c r="G99" s="23"/>
      <c r="H99" s="23"/>
      <c r="I99" s="25" t="s">
        <v>44</v>
      </c>
      <c r="J99" s="25"/>
      <c r="K99" s="25"/>
      <c r="L99" s="23">
        <f>G96*2.8%</f>
        <v>15422.31376</v>
      </c>
      <c r="M99" s="23"/>
      <c r="N99" s="23"/>
    </row>
    <row r="100" spans="1:14" ht="12.75" customHeight="1">
      <c r="A100" s="22" t="s">
        <v>45</v>
      </c>
      <c r="B100" s="23"/>
      <c r="C100" s="23"/>
      <c r="D100" s="23"/>
      <c r="E100" s="23">
        <f>E96</f>
        <v>526183.32</v>
      </c>
      <c r="F100" s="23"/>
      <c r="G100" s="23">
        <f>SUM(G95:G99)</f>
        <v>550796.92</v>
      </c>
      <c r="H100" s="23"/>
      <c r="I100" s="23" t="s">
        <v>46</v>
      </c>
      <c r="J100" s="23"/>
      <c r="K100" s="23"/>
      <c r="L100" s="23">
        <f>SUM(L95:L99)</f>
        <v>631540.1773600001</v>
      </c>
      <c r="M100" s="23"/>
      <c r="N100" s="23"/>
    </row>
    <row r="101" spans="1:12" ht="12.75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1:12" ht="12.75">
      <c r="A102" s="21" t="s">
        <v>80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8"/>
    </row>
    <row r="103" spans="1:4" ht="26.25" customHeight="1">
      <c r="A103" s="29" t="s">
        <v>81</v>
      </c>
      <c r="B103" s="29"/>
      <c r="C103" s="29"/>
      <c r="D103" s="29"/>
    </row>
    <row r="104" ht="12.75">
      <c r="A104" s="29" t="s">
        <v>82</v>
      </c>
    </row>
    <row r="105" ht="27" customHeight="1">
      <c r="B105" t="s">
        <v>83</v>
      </c>
    </row>
    <row r="108" spans="1:12" ht="12.75">
      <c r="A108" s="21"/>
      <c r="B108" s="21"/>
      <c r="C108" s="21"/>
      <c r="D108" s="21"/>
      <c r="E108" s="21" t="s">
        <v>31</v>
      </c>
      <c r="F108" s="21"/>
      <c r="G108" s="21"/>
      <c r="H108" s="21"/>
      <c r="I108" s="21"/>
      <c r="J108" s="21"/>
      <c r="K108" s="21"/>
      <c r="L108" s="21"/>
    </row>
    <row r="109" spans="1:12" ht="12.75">
      <c r="A109" s="21"/>
      <c r="B109" s="21"/>
      <c r="C109" s="21"/>
      <c r="D109" s="21"/>
      <c r="E109" s="21" t="s">
        <v>94</v>
      </c>
      <c r="F109" s="21"/>
      <c r="G109" s="21"/>
      <c r="H109" s="21"/>
      <c r="I109" s="21"/>
      <c r="J109" s="21"/>
      <c r="K109" s="21"/>
      <c r="L109" s="21"/>
    </row>
    <row r="110" spans="1:14" ht="102.75" customHeight="1">
      <c r="A110" s="22" t="s">
        <v>1</v>
      </c>
      <c r="B110" s="22" t="s">
        <v>2</v>
      </c>
      <c r="C110" s="22" t="s">
        <v>73</v>
      </c>
      <c r="D110" s="22"/>
      <c r="E110" s="22" t="s">
        <v>74</v>
      </c>
      <c r="F110" s="22"/>
      <c r="G110" s="22" t="s">
        <v>75</v>
      </c>
      <c r="H110" s="22" t="s">
        <v>76</v>
      </c>
      <c r="I110" s="22" t="s">
        <v>77</v>
      </c>
      <c r="J110" s="22"/>
      <c r="K110" s="22"/>
      <c r="L110" s="22"/>
      <c r="M110" s="22"/>
      <c r="N110" s="22"/>
    </row>
    <row r="111" spans="1:14" ht="12.75" customHeight="1">
      <c r="A111" s="22"/>
      <c r="B111" s="23"/>
      <c r="C111" s="23"/>
      <c r="D111" s="23"/>
      <c r="E111" s="23"/>
      <c r="F111" s="23"/>
      <c r="G111" s="23"/>
      <c r="H111" s="23"/>
      <c r="I111" s="24" t="s">
        <v>39</v>
      </c>
      <c r="J111" s="24"/>
      <c r="K111" s="24"/>
      <c r="L111" s="23">
        <f>E112*0.15</f>
        <v>106920.825</v>
      </c>
      <c r="M111" s="23"/>
      <c r="N111" s="23"/>
    </row>
    <row r="112" spans="1:14" ht="12.75" customHeight="1">
      <c r="A112" s="30" t="s">
        <v>95</v>
      </c>
      <c r="B112" s="23">
        <v>4538</v>
      </c>
      <c r="C112" s="23">
        <v>-75690.3</v>
      </c>
      <c r="D112" s="23"/>
      <c r="E112" s="23">
        <v>712805.5</v>
      </c>
      <c r="F112" s="23"/>
      <c r="G112" s="23">
        <v>755668.4</v>
      </c>
      <c r="H112" s="23">
        <f>G112/E112*100</f>
        <v>106.01326729381297</v>
      </c>
      <c r="I112" s="24" t="s">
        <v>40</v>
      </c>
      <c r="J112" s="24"/>
      <c r="K112" s="24"/>
      <c r="L112" s="23">
        <f>1.111*12*B112</f>
        <v>60500.616</v>
      </c>
      <c r="M112" s="23"/>
      <c r="N112" s="23"/>
    </row>
    <row r="113" spans="1:14" ht="23.25" customHeight="1">
      <c r="A113" s="22"/>
      <c r="B113" s="23"/>
      <c r="C113" s="23"/>
      <c r="D113" s="23"/>
      <c r="E113" s="23"/>
      <c r="F113" s="23"/>
      <c r="G113" s="23"/>
      <c r="H113" s="23"/>
      <c r="I113" s="24" t="s">
        <v>78</v>
      </c>
      <c r="J113" s="24"/>
      <c r="K113" s="24"/>
      <c r="L113" s="23">
        <v>193436.6</v>
      </c>
      <c r="M113" s="23"/>
      <c r="N113" s="23"/>
    </row>
    <row r="114" spans="1:14" ht="60" customHeight="1">
      <c r="A114" s="22"/>
      <c r="B114" s="23"/>
      <c r="C114" s="23"/>
      <c r="D114" s="23"/>
      <c r="E114" s="23"/>
      <c r="F114" s="23"/>
      <c r="G114" s="23"/>
      <c r="H114" s="23"/>
      <c r="I114" s="24" t="s">
        <v>79</v>
      </c>
      <c r="J114" s="24"/>
      <c r="K114" s="24"/>
      <c r="L114" s="23">
        <v>462596.47</v>
      </c>
      <c r="M114" s="23"/>
      <c r="N114" s="23"/>
    </row>
    <row r="115" spans="1:14" ht="12.75" customHeight="1">
      <c r="A115" s="22"/>
      <c r="B115" s="23"/>
      <c r="C115" s="23"/>
      <c r="D115" s="23"/>
      <c r="E115" s="23"/>
      <c r="F115" s="23"/>
      <c r="G115" s="23"/>
      <c r="H115" s="23"/>
      <c r="I115" s="25" t="s">
        <v>44</v>
      </c>
      <c r="J115" s="25"/>
      <c r="K115" s="25"/>
      <c r="L115" s="23">
        <f>G112*2.8%</f>
        <v>21158.7152</v>
      </c>
      <c r="M115" s="23"/>
      <c r="N115" s="23"/>
    </row>
    <row r="116" spans="1:14" ht="12.75" customHeight="1">
      <c r="A116" s="22" t="s">
        <v>45</v>
      </c>
      <c r="B116" s="23"/>
      <c r="C116" s="23"/>
      <c r="D116" s="23"/>
      <c r="E116" s="23">
        <f>E112</f>
        <v>712805.5</v>
      </c>
      <c r="F116" s="23"/>
      <c r="G116" s="23">
        <f>SUM(G111:G115)</f>
        <v>755668.4</v>
      </c>
      <c r="H116" s="23"/>
      <c r="I116" s="23" t="s">
        <v>46</v>
      </c>
      <c r="J116" s="23"/>
      <c r="K116" s="23"/>
      <c r="L116" s="23">
        <f>SUM(L111:L115)</f>
        <v>844613.2261999999</v>
      </c>
      <c r="M116" s="23"/>
      <c r="N116" s="23"/>
    </row>
    <row r="117" spans="1:12" ht="12.75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ht="12.75">
      <c r="A118" s="21" t="s">
        <v>80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8"/>
    </row>
    <row r="119" spans="1:4" ht="25.5" customHeight="1">
      <c r="A119" s="29" t="s">
        <v>81</v>
      </c>
      <c r="B119" s="29"/>
      <c r="C119" s="29"/>
      <c r="D119" s="29"/>
    </row>
    <row r="120" ht="12.75">
      <c r="A120" s="29" t="s">
        <v>82</v>
      </c>
    </row>
    <row r="121" ht="20.25" customHeight="1">
      <c r="B121" t="s">
        <v>83</v>
      </c>
    </row>
    <row r="125" spans="1:12" ht="12.75">
      <c r="A125" s="21"/>
      <c r="B125" s="21"/>
      <c r="C125" s="21"/>
      <c r="D125" s="21"/>
      <c r="E125" s="21" t="s">
        <v>31</v>
      </c>
      <c r="F125" s="21"/>
      <c r="G125" s="21"/>
      <c r="H125" s="21"/>
      <c r="I125" s="21"/>
      <c r="J125" s="21"/>
      <c r="K125" s="21"/>
      <c r="L125" s="21"/>
    </row>
    <row r="126" spans="1:12" ht="12.75">
      <c r="A126" s="21"/>
      <c r="B126" s="21"/>
      <c r="C126" s="21"/>
      <c r="D126" s="21"/>
      <c r="E126" s="21" t="s">
        <v>96</v>
      </c>
      <c r="F126" s="21"/>
      <c r="G126" s="21"/>
      <c r="H126" s="21"/>
      <c r="I126" s="21"/>
      <c r="J126" s="21"/>
      <c r="K126" s="21"/>
      <c r="L126" s="21"/>
    </row>
    <row r="127" spans="1:14" ht="95.25" customHeight="1">
      <c r="A127" s="22" t="s">
        <v>1</v>
      </c>
      <c r="B127" s="22" t="s">
        <v>2</v>
      </c>
      <c r="C127" s="22" t="s">
        <v>73</v>
      </c>
      <c r="D127" s="22"/>
      <c r="E127" s="22" t="s">
        <v>74</v>
      </c>
      <c r="F127" s="22"/>
      <c r="G127" s="22" t="s">
        <v>75</v>
      </c>
      <c r="H127" s="22" t="s">
        <v>76</v>
      </c>
      <c r="I127" s="22" t="s">
        <v>77</v>
      </c>
      <c r="J127" s="22"/>
      <c r="K127" s="22"/>
      <c r="L127" s="22"/>
      <c r="M127" s="22"/>
      <c r="N127" s="22"/>
    </row>
    <row r="128" spans="1:14" ht="12.75" customHeight="1">
      <c r="A128" s="22"/>
      <c r="B128" s="23"/>
      <c r="C128" s="23"/>
      <c r="D128" s="23"/>
      <c r="E128" s="23"/>
      <c r="F128" s="23"/>
      <c r="G128" s="23"/>
      <c r="H128" s="23"/>
      <c r="I128" s="24" t="s">
        <v>39</v>
      </c>
      <c r="J128" s="24"/>
      <c r="K128" s="24"/>
      <c r="L128" s="23">
        <f>E129*0.15</f>
        <v>100952.2185</v>
      </c>
      <c r="M128" s="23"/>
      <c r="N128" s="23"/>
    </row>
    <row r="129" spans="1:14" ht="12.75" customHeight="1">
      <c r="A129" s="30" t="s">
        <v>97</v>
      </c>
      <c r="B129" s="23">
        <v>4344.1</v>
      </c>
      <c r="C129" s="23">
        <v>-247972</v>
      </c>
      <c r="D129" s="23"/>
      <c r="E129" s="23">
        <v>673014.79</v>
      </c>
      <c r="F129" s="23"/>
      <c r="G129" s="23">
        <v>682138.93</v>
      </c>
      <c r="H129" s="23">
        <f>G129/E129*100</f>
        <v>101.35571166274073</v>
      </c>
      <c r="I129" s="24" t="s">
        <v>40</v>
      </c>
      <c r="J129" s="24"/>
      <c r="K129" s="24"/>
      <c r="L129" s="23">
        <f>1.111*12*B129</f>
        <v>57915.54120000001</v>
      </c>
      <c r="M129" s="23"/>
      <c r="N129" s="23"/>
    </row>
    <row r="130" spans="1:14" ht="24" customHeight="1">
      <c r="A130" s="22"/>
      <c r="B130" s="23"/>
      <c r="C130" s="23"/>
      <c r="D130" s="23"/>
      <c r="E130" s="23"/>
      <c r="F130" s="23"/>
      <c r="G130" s="23"/>
      <c r="H130" s="23"/>
      <c r="I130" s="24" t="s">
        <v>78</v>
      </c>
      <c r="J130" s="24"/>
      <c r="K130" s="24"/>
      <c r="L130" s="23">
        <v>193436.6</v>
      </c>
      <c r="M130" s="23"/>
      <c r="N130" s="23"/>
    </row>
    <row r="131" spans="1:14" ht="62.25" customHeight="1">
      <c r="A131" s="22"/>
      <c r="B131" s="23"/>
      <c r="C131" s="23"/>
      <c r="D131" s="23"/>
      <c r="E131" s="23"/>
      <c r="F131" s="23"/>
      <c r="G131" s="23"/>
      <c r="H131" s="23"/>
      <c r="I131" s="24" t="s">
        <v>79</v>
      </c>
      <c r="J131" s="24"/>
      <c r="K131" s="24"/>
      <c r="L131" s="23">
        <v>426230.05</v>
      </c>
      <c r="M131" s="23"/>
      <c r="N131" s="23"/>
    </row>
    <row r="132" spans="1:14" ht="12.75" customHeight="1">
      <c r="A132" s="22"/>
      <c r="B132" s="23"/>
      <c r="C132" s="23"/>
      <c r="D132" s="23"/>
      <c r="E132" s="23"/>
      <c r="F132" s="23"/>
      <c r="G132" s="23"/>
      <c r="H132" s="23"/>
      <c r="I132" s="25" t="s">
        <v>44</v>
      </c>
      <c r="J132" s="25"/>
      <c r="K132" s="25"/>
      <c r="L132" s="23">
        <f>G129*2.8%</f>
        <v>19099.89004</v>
      </c>
      <c r="M132" s="23"/>
      <c r="N132" s="23"/>
    </row>
    <row r="133" spans="1:14" ht="12.75" customHeight="1">
      <c r="A133" s="22" t="s">
        <v>45</v>
      </c>
      <c r="B133" s="23"/>
      <c r="C133" s="23"/>
      <c r="D133" s="23"/>
      <c r="E133" s="23">
        <f>E129</f>
        <v>673014.79</v>
      </c>
      <c r="F133" s="23"/>
      <c r="G133" s="23">
        <f>SUM(G128:G132)</f>
        <v>682138.93</v>
      </c>
      <c r="H133" s="23"/>
      <c r="I133" s="23" t="s">
        <v>46</v>
      </c>
      <c r="J133" s="23"/>
      <c r="K133" s="23"/>
      <c r="L133" s="23">
        <f>SUM(L128:L132)</f>
        <v>797634.2997399999</v>
      </c>
      <c r="M133" s="23"/>
      <c r="N133" s="23"/>
    </row>
    <row r="134" spans="1:12" ht="12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ht="12.75">
      <c r="A135" s="21" t="s">
        <v>80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8"/>
    </row>
    <row r="136" spans="1:4" ht="26.25" customHeight="1">
      <c r="A136" s="29" t="s">
        <v>81</v>
      </c>
      <c r="B136" s="29"/>
      <c r="C136" s="29"/>
      <c r="D136" s="29"/>
    </row>
    <row r="137" ht="12.75">
      <c r="A137" s="29" t="s">
        <v>82</v>
      </c>
    </row>
    <row r="138" ht="27.75" customHeight="1">
      <c r="B138" t="s">
        <v>83</v>
      </c>
    </row>
    <row r="140" spans="1:12" ht="12.75">
      <c r="A140" s="21"/>
      <c r="B140" s="21"/>
      <c r="C140" s="21"/>
      <c r="D140" s="21"/>
      <c r="E140" s="21" t="s">
        <v>31</v>
      </c>
      <c r="F140" s="21"/>
      <c r="G140" s="21"/>
      <c r="H140" s="21"/>
      <c r="I140" s="21"/>
      <c r="J140" s="21"/>
      <c r="K140" s="21"/>
      <c r="L140" s="21"/>
    </row>
    <row r="141" spans="1:12" ht="12.75">
      <c r="A141" s="21"/>
      <c r="B141" s="21"/>
      <c r="C141" s="21"/>
      <c r="D141" s="21"/>
      <c r="E141" s="21" t="s">
        <v>98</v>
      </c>
      <c r="F141" s="21"/>
      <c r="G141" s="21"/>
      <c r="H141" s="21"/>
      <c r="I141" s="21"/>
      <c r="J141" s="21"/>
      <c r="K141" s="21"/>
      <c r="L141" s="21"/>
    </row>
    <row r="142" spans="1:14" ht="98.25" customHeight="1">
      <c r="A142" s="22" t="s">
        <v>1</v>
      </c>
      <c r="B142" s="22" t="s">
        <v>2</v>
      </c>
      <c r="C142" s="22" t="s">
        <v>73</v>
      </c>
      <c r="D142" s="22"/>
      <c r="E142" s="22" t="s">
        <v>74</v>
      </c>
      <c r="F142" s="22"/>
      <c r="G142" s="22" t="s">
        <v>75</v>
      </c>
      <c r="H142" s="22" t="s">
        <v>76</v>
      </c>
      <c r="I142" s="22" t="s">
        <v>77</v>
      </c>
      <c r="J142" s="22"/>
      <c r="K142" s="22"/>
      <c r="L142" s="22"/>
      <c r="M142" s="22"/>
      <c r="N142" s="22"/>
    </row>
    <row r="143" spans="1:14" ht="12.75" customHeight="1">
      <c r="A143" s="22"/>
      <c r="B143" s="23"/>
      <c r="C143" s="23"/>
      <c r="D143" s="23"/>
      <c r="E143" s="23"/>
      <c r="F143" s="23"/>
      <c r="G143" s="23"/>
      <c r="H143" s="23"/>
      <c r="I143" s="24" t="s">
        <v>39</v>
      </c>
      <c r="J143" s="24"/>
      <c r="K143" s="24"/>
      <c r="L143" s="23">
        <f>E144*0.15</f>
        <v>106288.52849999999</v>
      </c>
      <c r="M143" s="23"/>
      <c r="N143" s="23"/>
    </row>
    <row r="144" spans="1:14" ht="27" customHeight="1">
      <c r="A144" s="30" t="s">
        <v>99</v>
      </c>
      <c r="B144" s="23">
        <v>4554.4</v>
      </c>
      <c r="C144" s="23">
        <v>-27485.5</v>
      </c>
      <c r="D144" s="23"/>
      <c r="E144" s="23">
        <v>708590.19</v>
      </c>
      <c r="F144" s="23"/>
      <c r="G144" s="23">
        <v>721500.13</v>
      </c>
      <c r="H144" s="23">
        <f>G144/E144*100</f>
        <v>101.82191909825904</v>
      </c>
      <c r="I144" s="24" t="s">
        <v>40</v>
      </c>
      <c r="J144" s="24"/>
      <c r="K144" s="24"/>
      <c r="L144" s="23">
        <f>1.111*12*B144</f>
        <v>60719.2608</v>
      </c>
      <c r="M144" s="23"/>
      <c r="N144" s="23"/>
    </row>
    <row r="145" spans="1:14" ht="24" customHeight="1">
      <c r="A145" s="22"/>
      <c r="B145" s="23"/>
      <c r="C145" s="23"/>
      <c r="D145" s="23"/>
      <c r="E145" s="23"/>
      <c r="F145" s="23"/>
      <c r="G145" s="23"/>
      <c r="H145" s="23"/>
      <c r="I145" s="24" t="s">
        <v>78</v>
      </c>
      <c r="J145" s="24"/>
      <c r="K145" s="24"/>
      <c r="L145" s="23">
        <v>193436.6</v>
      </c>
      <c r="M145" s="23"/>
      <c r="N145" s="23"/>
    </row>
    <row r="146" spans="1:14" ht="63" customHeight="1">
      <c r="A146" s="22"/>
      <c r="B146" s="23"/>
      <c r="C146" s="23"/>
      <c r="D146" s="23"/>
      <c r="E146" s="23"/>
      <c r="F146" s="23"/>
      <c r="G146" s="23"/>
      <c r="H146" s="23"/>
      <c r="I146" s="24" t="s">
        <v>79</v>
      </c>
      <c r="J146" s="24"/>
      <c r="K146" s="24"/>
      <c r="L146" s="23">
        <v>502711.63</v>
      </c>
      <c r="M146" s="23"/>
      <c r="N146" s="23"/>
    </row>
    <row r="147" spans="1:14" ht="12.75" customHeight="1">
      <c r="A147" s="22"/>
      <c r="B147" s="23"/>
      <c r="C147" s="23"/>
      <c r="D147" s="23"/>
      <c r="E147" s="23"/>
      <c r="F147" s="23"/>
      <c r="G147" s="23"/>
      <c r="H147" s="23"/>
      <c r="I147" s="25" t="s">
        <v>44</v>
      </c>
      <c r="J147" s="25"/>
      <c r="K147" s="25"/>
      <c r="L147" s="23">
        <f>G144*2.8%</f>
        <v>20202.00364</v>
      </c>
      <c r="M147" s="23"/>
      <c r="N147" s="23"/>
    </row>
    <row r="148" spans="1:14" ht="12.75" customHeight="1">
      <c r="A148" s="22" t="s">
        <v>45</v>
      </c>
      <c r="B148" s="23"/>
      <c r="C148" s="23"/>
      <c r="D148" s="23"/>
      <c r="E148" s="23">
        <f>E144</f>
        <v>708590.19</v>
      </c>
      <c r="F148" s="23"/>
      <c r="G148" s="23">
        <f>SUM(G143:G147)</f>
        <v>721500.13</v>
      </c>
      <c r="H148" s="23"/>
      <c r="I148" s="23" t="s">
        <v>46</v>
      </c>
      <c r="J148" s="23"/>
      <c r="K148" s="23"/>
      <c r="L148" s="23">
        <f>SUM(L143:L147)</f>
        <v>883358.02294</v>
      </c>
      <c r="M148" s="23"/>
      <c r="N148" s="23"/>
    </row>
    <row r="149" spans="1:12" ht="12.75">
      <c r="A149" s="26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ht="12.75">
      <c r="A150" s="21" t="s">
        <v>80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8"/>
    </row>
    <row r="151" spans="1:4" ht="24" customHeight="1">
      <c r="A151" s="29" t="s">
        <v>81</v>
      </c>
      <c r="B151" s="29"/>
      <c r="C151" s="29"/>
      <c r="D151" s="29"/>
    </row>
    <row r="152" ht="12.75">
      <c r="A152" s="29" t="s">
        <v>82</v>
      </c>
    </row>
    <row r="153" ht="30.75" customHeight="1">
      <c r="B153" t="s">
        <v>83</v>
      </c>
    </row>
    <row r="155" spans="1:12" ht="12.75">
      <c r="A155" s="21"/>
      <c r="B155" s="21"/>
      <c r="C155" s="21"/>
      <c r="D155" s="21"/>
      <c r="E155" s="21" t="s">
        <v>31</v>
      </c>
      <c r="F155" s="21"/>
      <c r="G155" s="21"/>
      <c r="H155" s="21"/>
      <c r="I155" s="21"/>
      <c r="J155" s="21"/>
      <c r="K155" s="21"/>
      <c r="L155" s="21"/>
    </row>
    <row r="156" spans="1:12" ht="12.75">
      <c r="A156" s="21"/>
      <c r="B156" s="21"/>
      <c r="C156" s="21"/>
      <c r="D156" s="21"/>
      <c r="E156" s="21" t="s">
        <v>100</v>
      </c>
      <c r="F156" s="21"/>
      <c r="G156" s="21"/>
      <c r="H156" s="21"/>
      <c r="I156" s="21"/>
      <c r="J156" s="21"/>
      <c r="K156" s="21"/>
      <c r="L156" s="21"/>
    </row>
    <row r="157" spans="1:14" ht="99.75" customHeight="1">
      <c r="A157" s="22" t="s">
        <v>1</v>
      </c>
      <c r="B157" s="22" t="s">
        <v>2</v>
      </c>
      <c r="C157" s="22" t="s">
        <v>73</v>
      </c>
      <c r="D157" s="22"/>
      <c r="E157" s="22" t="s">
        <v>74</v>
      </c>
      <c r="F157" s="22"/>
      <c r="G157" s="22" t="s">
        <v>75</v>
      </c>
      <c r="H157" s="22" t="s">
        <v>76</v>
      </c>
      <c r="I157" s="22" t="s">
        <v>77</v>
      </c>
      <c r="J157" s="22"/>
      <c r="K157" s="22"/>
      <c r="L157" s="22"/>
      <c r="M157" s="22"/>
      <c r="N157" s="22"/>
    </row>
    <row r="158" spans="1:14" ht="12.75" customHeight="1">
      <c r="A158" s="22"/>
      <c r="B158" s="23"/>
      <c r="C158" s="23"/>
      <c r="D158" s="23"/>
      <c r="E158" s="23"/>
      <c r="F158" s="23"/>
      <c r="G158" s="23"/>
      <c r="H158" s="23"/>
      <c r="I158" s="24" t="s">
        <v>39</v>
      </c>
      <c r="J158" s="24"/>
      <c r="K158" s="24"/>
      <c r="L158" s="23">
        <f>E159*0.15</f>
        <v>104671.0935</v>
      </c>
      <c r="M158" s="23"/>
      <c r="N158" s="23"/>
    </row>
    <row r="159" spans="1:14" ht="32.25" customHeight="1">
      <c r="A159" s="30" t="s">
        <v>101</v>
      </c>
      <c r="B159" s="23">
        <v>4452.9</v>
      </c>
      <c r="C159" s="23">
        <v>-160443.7</v>
      </c>
      <c r="D159" s="23"/>
      <c r="E159" s="23">
        <v>697807.29</v>
      </c>
      <c r="F159" s="23"/>
      <c r="G159" s="23">
        <v>664178.42</v>
      </c>
      <c r="H159" s="23">
        <f>G159/E159*100</f>
        <v>95.1807797823379</v>
      </c>
      <c r="I159" s="24" t="s">
        <v>40</v>
      </c>
      <c r="J159" s="24"/>
      <c r="K159" s="24"/>
      <c r="L159" s="23">
        <f>1.111*12*B159</f>
        <v>59366.0628</v>
      </c>
      <c r="M159" s="23"/>
      <c r="N159" s="23"/>
    </row>
    <row r="160" spans="1:14" ht="30.75" customHeight="1">
      <c r="A160" s="22"/>
      <c r="B160" s="23"/>
      <c r="C160" s="23"/>
      <c r="D160" s="23"/>
      <c r="E160" s="23"/>
      <c r="F160" s="23"/>
      <c r="G160" s="23"/>
      <c r="H160" s="23"/>
      <c r="I160" s="24" t="s">
        <v>78</v>
      </c>
      <c r="J160" s="24"/>
      <c r="K160" s="24"/>
      <c r="L160" s="23">
        <v>193436.6</v>
      </c>
      <c r="M160" s="23"/>
      <c r="N160" s="23"/>
    </row>
    <row r="161" spans="1:14" ht="12.75" customHeight="1">
      <c r="A161" s="22"/>
      <c r="B161" s="23"/>
      <c r="C161" s="23"/>
      <c r="D161" s="23"/>
      <c r="E161" s="23"/>
      <c r="F161" s="23"/>
      <c r="G161" s="23"/>
      <c r="H161" s="23"/>
      <c r="I161" s="24" t="s">
        <v>79</v>
      </c>
      <c r="J161" s="24"/>
      <c r="K161" s="24"/>
      <c r="L161" s="23">
        <v>509834.98</v>
      </c>
      <c r="M161" s="23"/>
      <c r="N161" s="23"/>
    </row>
    <row r="162" spans="1:14" ht="12.75" customHeight="1">
      <c r="A162" s="22"/>
      <c r="B162" s="23"/>
      <c r="C162" s="23"/>
      <c r="D162" s="23"/>
      <c r="E162" s="23"/>
      <c r="F162" s="23"/>
      <c r="G162" s="23"/>
      <c r="H162" s="23"/>
      <c r="I162" s="25" t="s">
        <v>44</v>
      </c>
      <c r="J162" s="25"/>
      <c r="K162" s="25"/>
      <c r="L162" s="23">
        <f>G159*2.8%</f>
        <v>18596.995759999998</v>
      </c>
      <c r="M162" s="23"/>
      <c r="N162" s="23"/>
    </row>
    <row r="163" spans="1:14" ht="12.75" customHeight="1">
      <c r="A163" s="22" t="s">
        <v>45</v>
      </c>
      <c r="B163" s="23"/>
      <c r="C163" s="23"/>
      <c r="D163" s="23"/>
      <c r="E163" s="23">
        <f>E159</f>
        <v>697807.29</v>
      </c>
      <c r="F163" s="23"/>
      <c r="G163" s="23">
        <f>SUM(G158:G162)</f>
        <v>664178.42</v>
      </c>
      <c r="H163" s="23"/>
      <c r="I163" s="23" t="s">
        <v>46</v>
      </c>
      <c r="J163" s="23"/>
      <c r="K163" s="23"/>
      <c r="L163" s="23">
        <f>SUM(L158:L162)</f>
        <v>885905.73206</v>
      </c>
      <c r="M163" s="23"/>
      <c r="N163" s="23"/>
    </row>
    <row r="164" spans="1:12" ht="12.75">
      <c r="A164" s="2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1:12" ht="12.75">
      <c r="A165" s="21" t="s">
        <v>80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8"/>
    </row>
    <row r="166" spans="1:4" ht="24" customHeight="1">
      <c r="A166" s="29" t="s">
        <v>81</v>
      </c>
      <c r="B166" s="29"/>
      <c r="C166" s="29"/>
      <c r="D166" s="29"/>
    </row>
    <row r="167" ht="12.75">
      <c r="A167" s="29" t="s">
        <v>82</v>
      </c>
    </row>
    <row r="168" ht="12.75">
      <c r="B168" t="s">
        <v>83</v>
      </c>
    </row>
    <row r="170" spans="1:12" ht="12.75">
      <c r="A170" s="21"/>
      <c r="B170" s="21"/>
      <c r="C170" s="21"/>
      <c r="D170" s="21"/>
      <c r="E170" s="21" t="s">
        <v>31</v>
      </c>
      <c r="F170" s="21"/>
      <c r="G170" s="21"/>
      <c r="H170" s="21"/>
      <c r="I170" s="21"/>
      <c r="J170" s="21"/>
      <c r="K170" s="21"/>
      <c r="L170" s="21"/>
    </row>
    <row r="171" spans="1:12" ht="12.75">
      <c r="A171" s="21"/>
      <c r="B171" s="21"/>
      <c r="C171" s="21"/>
      <c r="D171" s="21"/>
      <c r="E171" s="21" t="s">
        <v>102</v>
      </c>
      <c r="F171" s="21"/>
      <c r="G171" s="21"/>
      <c r="H171" s="21"/>
      <c r="I171" s="21"/>
      <c r="J171" s="21"/>
      <c r="K171" s="21"/>
      <c r="L171" s="21"/>
    </row>
    <row r="172" spans="1:14" ht="12.75" customHeight="1">
      <c r="A172" s="22" t="s">
        <v>1</v>
      </c>
      <c r="B172" s="22" t="s">
        <v>2</v>
      </c>
      <c r="C172" s="22" t="s">
        <v>73</v>
      </c>
      <c r="D172" s="22"/>
      <c r="E172" s="22" t="s">
        <v>74</v>
      </c>
      <c r="F172" s="22"/>
      <c r="G172" s="22" t="s">
        <v>75</v>
      </c>
      <c r="H172" s="22" t="s">
        <v>76</v>
      </c>
      <c r="I172" s="22" t="s">
        <v>77</v>
      </c>
      <c r="J172" s="22"/>
      <c r="K172" s="22"/>
      <c r="L172" s="22"/>
      <c r="M172" s="22"/>
      <c r="N172" s="22"/>
    </row>
    <row r="173" spans="1:14" ht="12.75" customHeight="1">
      <c r="A173" s="22"/>
      <c r="B173" s="23"/>
      <c r="C173" s="23"/>
      <c r="D173" s="23"/>
      <c r="E173" s="23"/>
      <c r="F173" s="23"/>
      <c r="G173" s="23"/>
      <c r="H173" s="23"/>
      <c r="I173" s="24" t="s">
        <v>39</v>
      </c>
      <c r="J173" s="24"/>
      <c r="K173" s="24"/>
      <c r="L173" s="23">
        <f>E174*0.15</f>
        <v>4116.231</v>
      </c>
      <c r="M173" s="23"/>
      <c r="N173" s="23"/>
    </row>
    <row r="174" spans="1:14" ht="12.75" customHeight="1">
      <c r="A174" s="31" t="s">
        <v>103</v>
      </c>
      <c r="B174" s="23">
        <v>246.6</v>
      </c>
      <c r="C174" s="23">
        <v>9012.2</v>
      </c>
      <c r="D174" s="23"/>
      <c r="E174" s="23">
        <v>27441.54</v>
      </c>
      <c r="F174" s="23"/>
      <c r="G174" s="23">
        <v>22640.15</v>
      </c>
      <c r="H174" s="23">
        <f>G174/E174*100</f>
        <v>82.50320499505494</v>
      </c>
      <c r="I174" s="24" t="s">
        <v>40</v>
      </c>
      <c r="J174" s="24"/>
      <c r="K174" s="24"/>
      <c r="L174" s="23">
        <f>1.111*12*B174</f>
        <v>3287.6712</v>
      </c>
      <c r="M174" s="23"/>
      <c r="N174" s="23"/>
    </row>
    <row r="175" spans="1:14" ht="12.75" customHeight="1">
      <c r="A175" s="22"/>
      <c r="B175" s="23"/>
      <c r="C175" s="23"/>
      <c r="D175" s="23"/>
      <c r="E175" s="23"/>
      <c r="F175" s="23"/>
      <c r="G175" s="23"/>
      <c r="H175" s="23"/>
      <c r="I175" s="24" t="s">
        <v>78</v>
      </c>
      <c r="J175" s="24"/>
      <c r="K175" s="24"/>
      <c r="L175" s="23">
        <v>0</v>
      </c>
      <c r="M175" s="23"/>
      <c r="N175" s="23"/>
    </row>
    <row r="176" spans="1:14" ht="12.75" customHeight="1">
      <c r="A176" s="22"/>
      <c r="B176" s="23"/>
      <c r="C176" s="23"/>
      <c r="D176" s="23"/>
      <c r="E176" s="23"/>
      <c r="F176" s="23"/>
      <c r="G176" s="23"/>
      <c r="H176" s="23"/>
      <c r="I176" s="24" t="s">
        <v>79</v>
      </c>
      <c r="J176" s="24"/>
      <c r="K176" s="24"/>
      <c r="L176" s="23">
        <v>8352.46</v>
      </c>
      <c r="M176" s="23"/>
      <c r="N176" s="23"/>
    </row>
    <row r="177" spans="1:14" ht="12.75" customHeight="1">
      <c r="A177" s="22"/>
      <c r="B177" s="23"/>
      <c r="C177" s="23"/>
      <c r="D177" s="23"/>
      <c r="E177" s="23"/>
      <c r="F177" s="23"/>
      <c r="G177" s="23"/>
      <c r="H177" s="23"/>
      <c r="I177" s="25" t="s">
        <v>44</v>
      </c>
      <c r="J177" s="25"/>
      <c r="K177" s="25"/>
      <c r="L177" s="23">
        <f>G174*2.8%</f>
        <v>633.9241999999999</v>
      </c>
      <c r="M177" s="23"/>
      <c r="N177" s="23"/>
    </row>
    <row r="178" spans="1:14" ht="12.75" customHeight="1">
      <c r="A178" s="22" t="s">
        <v>45</v>
      </c>
      <c r="B178" s="23"/>
      <c r="C178" s="23"/>
      <c r="D178" s="23"/>
      <c r="E178" s="23">
        <f>E174</f>
        <v>27441.54</v>
      </c>
      <c r="F178" s="23"/>
      <c r="G178" s="23">
        <f>SUM(G173:G177)</f>
        <v>22640.15</v>
      </c>
      <c r="H178" s="23"/>
      <c r="I178" s="23" t="s">
        <v>46</v>
      </c>
      <c r="J178" s="23"/>
      <c r="K178" s="23"/>
      <c r="L178" s="23">
        <f>SUM(L173:L177)</f>
        <v>16390.286399999997</v>
      </c>
      <c r="M178" s="23"/>
      <c r="N178" s="23"/>
    </row>
    <row r="179" spans="1:12" ht="12.75">
      <c r="A179" s="26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 ht="12.75">
      <c r="A180" s="21" t="s">
        <v>80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8"/>
    </row>
    <row r="181" spans="1:4" ht="22.5" customHeight="1">
      <c r="A181" s="29" t="s">
        <v>81</v>
      </c>
      <c r="B181" s="29"/>
      <c r="C181" s="29"/>
      <c r="D181" s="29"/>
    </row>
    <row r="182" ht="12.75">
      <c r="A182" s="29" t="s">
        <v>82</v>
      </c>
    </row>
    <row r="183" ht="26.25" customHeight="1">
      <c r="B183" t="s">
        <v>83</v>
      </c>
    </row>
    <row r="185" spans="1:12" ht="12.75">
      <c r="A185" s="21"/>
      <c r="B185" s="21"/>
      <c r="C185" s="21"/>
      <c r="D185" s="21"/>
      <c r="E185" s="21" t="s">
        <v>31</v>
      </c>
      <c r="F185" s="21"/>
      <c r="G185" s="21"/>
      <c r="H185" s="21"/>
      <c r="I185" s="21"/>
      <c r="J185" s="21"/>
      <c r="K185" s="21"/>
      <c r="L185" s="21"/>
    </row>
    <row r="186" spans="1:12" ht="12.75">
      <c r="A186" s="21"/>
      <c r="B186" s="21"/>
      <c r="C186" s="21"/>
      <c r="D186" s="21"/>
      <c r="E186" s="21" t="s">
        <v>104</v>
      </c>
      <c r="F186" s="21"/>
      <c r="G186" s="21"/>
      <c r="H186" s="21"/>
      <c r="I186" s="21"/>
      <c r="J186" s="21"/>
      <c r="K186" s="21"/>
      <c r="L186" s="21"/>
    </row>
    <row r="187" spans="1:14" ht="109.5" customHeight="1">
      <c r="A187" s="22" t="s">
        <v>1</v>
      </c>
      <c r="B187" s="22" t="s">
        <v>2</v>
      </c>
      <c r="C187" s="22" t="s">
        <v>73</v>
      </c>
      <c r="D187" s="22"/>
      <c r="E187" s="22" t="s">
        <v>74</v>
      </c>
      <c r="F187" s="22"/>
      <c r="G187" s="22" t="s">
        <v>75</v>
      </c>
      <c r="H187" s="22" t="s">
        <v>76</v>
      </c>
      <c r="I187" s="22" t="s">
        <v>77</v>
      </c>
      <c r="J187" s="22"/>
      <c r="K187" s="22"/>
      <c r="L187" s="22"/>
      <c r="M187" s="22"/>
      <c r="N187" s="22"/>
    </row>
    <row r="188" spans="1:14" ht="12.75" customHeight="1">
      <c r="A188" s="22"/>
      <c r="B188" s="23"/>
      <c r="C188" s="23"/>
      <c r="D188" s="23"/>
      <c r="E188" s="23"/>
      <c r="F188" s="23"/>
      <c r="G188" s="23"/>
      <c r="H188" s="23"/>
      <c r="I188" s="24" t="s">
        <v>39</v>
      </c>
      <c r="J188" s="24"/>
      <c r="K188" s="24"/>
      <c r="L188" s="23">
        <f>E189*0.15</f>
        <v>120569.50649999999</v>
      </c>
      <c r="M188" s="23"/>
      <c r="N188" s="23"/>
    </row>
    <row r="189" spans="1:14" ht="12.75" customHeight="1">
      <c r="A189" s="30" t="s">
        <v>105</v>
      </c>
      <c r="B189" s="23">
        <v>5122.3</v>
      </c>
      <c r="C189" s="23">
        <v>-160670.8</v>
      </c>
      <c r="D189" s="23"/>
      <c r="E189" s="23">
        <v>803796.71</v>
      </c>
      <c r="F189" s="23"/>
      <c r="G189" s="23">
        <v>812182.12</v>
      </c>
      <c r="H189" s="23">
        <f>G189/E189*100</f>
        <v>101.04322522046651</v>
      </c>
      <c r="I189" s="24" t="s">
        <v>40</v>
      </c>
      <c r="J189" s="24"/>
      <c r="K189" s="24"/>
      <c r="L189" s="23">
        <f>1.111*12*B189</f>
        <v>68290.50360000001</v>
      </c>
      <c r="M189" s="23"/>
      <c r="N189" s="23"/>
    </row>
    <row r="190" spans="1:14" ht="27" customHeight="1">
      <c r="A190" s="22"/>
      <c r="B190" s="23"/>
      <c r="C190" s="23"/>
      <c r="D190" s="23"/>
      <c r="E190" s="23"/>
      <c r="F190" s="23"/>
      <c r="G190" s="23"/>
      <c r="H190" s="23"/>
      <c r="I190" s="24" t="s">
        <v>78</v>
      </c>
      <c r="J190" s="24"/>
      <c r="K190" s="24"/>
      <c r="L190" s="23">
        <v>284465.6</v>
      </c>
      <c r="M190" s="23"/>
      <c r="N190" s="23"/>
    </row>
    <row r="191" spans="1:14" ht="62.25" customHeight="1">
      <c r="A191" s="22"/>
      <c r="B191" s="23"/>
      <c r="C191" s="23"/>
      <c r="D191" s="23"/>
      <c r="E191" s="23"/>
      <c r="F191" s="23"/>
      <c r="G191" s="23"/>
      <c r="H191" s="23"/>
      <c r="I191" s="24" t="s">
        <v>79</v>
      </c>
      <c r="J191" s="24"/>
      <c r="K191" s="24"/>
      <c r="L191" s="23">
        <v>520452.72</v>
      </c>
      <c r="M191" s="23"/>
      <c r="N191" s="23"/>
    </row>
    <row r="192" spans="1:14" ht="12.75" customHeight="1">
      <c r="A192" s="22"/>
      <c r="B192" s="23"/>
      <c r="C192" s="23"/>
      <c r="D192" s="23"/>
      <c r="E192" s="23"/>
      <c r="F192" s="23"/>
      <c r="G192" s="23"/>
      <c r="H192" s="23"/>
      <c r="I192" s="25" t="s">
        <v>44</v>
      </c>
      <c r="J192" s="25"/>
      <c r="K192" s="25"/>
      <c r="L192" s="23">
        <f>G189*2.8%</f>
        <v>22741.099359999997</v>
      </c>
      <c r="M192" s="23"/>
      <c r="N192" s="23"/>
    </row>
    <row r="193" spans="1:14" ht="12.75" customHeight="1">
      <c r="A193" s="22" t="s">
        <v>45</v>
      </c>
      <c r="B193" s="23"/>
      <c r="C193" s="23"/>
      <c r="D193" s="23"/>
      <c r="E193" s="23">
        <f>E189</f>
        <v>803796.71</v>
      </c>
      <c r="F193" s="23"/>
      <c r="G193" s="23">
        <f>SUM(G188:G192)</f>
        <v>812182.12</v>
      </c>
      <c r="H193" s="23"/>
      <c r="I193" s="23" t="s">
        <v>46</v>
      </c>
      <c r="J193" s="23"/>
      <c r="K193" s="23"/>
      <c r="L193" s="23">
        <f>SUM(L188:L192)</f>
        <v>1016519.42946</v>
      </c>
      <c r="M193" s="23"/>
      <c r="N193" s="23"/>
    </row>
    <row r="194" spans="1:12" ht="12.75">
      <c r="A194" s="26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1:12" ht="12.75">
      <c r="A195" s="21" t="s">
        <v>80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8"/>
    </row>
    <row r="196" spans="1:4" ht="27.75" customHeight="1">
      <c r="A196" s="29" t="s">
        <v>81</v>
      </c>
      <c r="B196" s="29"/>
      <c r="C196" s="29"/>
      <c r="D196" s="29"/>
    </row>
    <row r="197" ht="12.75">
      <c r="A197" s="29" t="s">
        <v>82</v>
      </c>
    </row>
    <row r="198" ht="24.75" customHeight="1">
      <c r="B198" t="s">
        <v>83</v>
      </c>
    </row>
    <row r="200" spans="1:12" ht="12.75">
      <c r="A200" s="21"/>
      <c r="B200" s="21"/>
      <c r="C200" s="21"/>
      <c r="D200" s="21"/>
      <c r="E200" s="21" t="s">
        <v>31</v>
      </c>
      <c r="F200" s="21"/>
      <c r="G200" s="21"/>
      <c r="H200" s="21"/>
      <c r="I200" s="21"/>
      <c r="J200" s="21"/>
      <c r="K200" s="21"/>
      <c r="L200" s="21"/>
    </row>
    <row r="201" spans="1:12" ht="12.75">
      <c r="A201" s="21"/>
      <c r="B201" s="21"/>
      <c r="C201" s="21"/>
      <c r="D201" s="21"/>
      <c r="E201" s="21" t="s">
        <v>106</v>
      </c>
      <c r="F201" s="21"/>
      <c r="G201" s="21"/>
      <c r="H201" s="21"/>
      <c r="I201" s="21"/>
      <c r="J201" s="21"/>
      <c r="K201" s="21"/>
      <c r="L201" s="21"/>
    </row>
    <row r="202" spans="1:14" ht="99" customHeight="1">
      <c r="A202" s="22" t="s">
        <v>1</v>
      </c>
      <c r="B202" s="22" t="s">
        <v>2</v>
      </c>
      <c r="C202" s="22" t="s">
        <v>73</v>
      </c>
      <c r="D202" s="22"/>
      <c r="E202" s="22" t="s">
        <v>74</v>
      </c>
      <c r="F202" s="22"/>
      <c r="G202" s="22" t="s">
        <v>75</v>
      </c>
      <c r="H202" s="22" t="s">
        <v>76</v>
      </c>
      <c r="I202" s="22" t="s">
        <v>77</v>
      </c>
      <c r="J202" s="22"/>
      <c r="K202" s="22"/>
      <c r="L202" s="22"/>
      <c r="M202" s="22"/>
      <c r="N202" s="22"/>
    </row>
    <row r="203" spans="1:14" ht="12.75" customHeight="1">
      <c r="A203" s="22"/>
      <c r="B203" s="23"/>
      <c r="C203" s="23"/>
      <c r="D203" s="23"/>
      <c r="E203" s="23"/>
      <c r="F203" s="23"/>
      <c r="G203" s="23"/>
      <c r="H203" s="23"/>
      <c r="I203" s="24" t="s">
        <v>39</v>
      </c>
      <c r="J203" s="24"/>
      <c r="K203" s="24"/>
      <c r="L203" s="23">
        <f>E204*0.15</f>
        <v>771114.1275</v>
      </c>
      <c r="M203" s="23"/>
      <c r="N203" s="23"/>
    </row>
    <row r="204" spans="1:14" ht="12.75" customHeight="1">
      <c r="A204" s="30" t="s">
        <v>107</v>
      </c>
      <c r="B204" s="23">
        <v>23041.2</v>
      </c>
      <c r="C204" s="23">
        <v>620565</v>
      </c>
      <c r="D204" s="23"/>
      <c r="E204" s="23">
        <v>5140760.85</v>
      </c>
      <c r="F204" s="23"/>
      <c r="G204" s="23">
        <v>5004020.01</v>
      </c>
      <c r="H204" s="23">
        <f>G204/E204*100</f>
        <v>97.34006611103102</v>
      </c>
      <c r="I204" s="24" t="s">
        <v>40</v>
      </c>
      <c r="J204" s="24"/>
      <c r="K204" s="24"/>
      <c r="L204" s="23">
        <f>1.111*12*B204</f>
        <v>307185.2784</v>
      </c>
      <c r="M204" s="23"/>
      <c r="N204" s="23"/>
    </row>
    <row r="205" spans="1:14" ht="24" customHeight="1">
      <c r="A205" s="22"/>
      <c r="B205" s="23"/>
      <c r="C205" s="23"/>
      <c r="D205" s="23"/>
      <c r="E205" s="23"/>
      <c r="F205" s="23"/>
      <c r="G205" s="23"/>
      <c r="H205" s="23"/>
      <c r="I205" s="24" t="s">
        <v>78</v>
      </c>
      <c r="J205" s="24"/>
      <c r="K205" s="24"/>
      <c r="L205" s="23">
        <v>948218.7</v>
      </c>
      <c r="M205" s="23"/>
      <c r="N205" s="23"/>
    </row>
    <row r="206" spans="1:14" ht="58.5" customHeight="1">
      <c r="A206" s="22"/>
      <c r="B206" s="23"/>
      <c r="C206" s="23"/>
      <c r="D206" s="23"/>
      <c r="E206" s="23"/>
      <c r="F206" s="23"/>
      <c r="G206" s="23"/>
      <c r="H206" s="23"/>
      <c r="I206" s="24" t="s">
        <v>79</v>
      </c>
      <c r="J206" s="24"/>
      <c r="K206" s="24"/>
      <c r="L206" s="23">
        <v>2714907.75</v>
      </c>
      <c r="M206" s="23"/>
      <c r="N206" s="23"/>
    </row>
    <row r="207" spans="1:14" ht="12.75" customHeight="1">
      <c r="A207" s="22"/>
      <c r="B207" s="23"/>
      <c r="C207" s="23"/>
      <c r="D207" s="23"/>
      <c r="E207" s="23"/>
      <c r="F207" s="23"/>
      <c r="G207" s="23"/>
      <c r="H207" s="23"/>
      <c r="I207" s="25" t="s">
        <v>44</v>
      </c>
      <c r="J207" s="25"/>
      <c r="K207" s="25"/>
      <c r="L207" s="23">
        <f>G204*2.8%</f>
        <v>140112.56027999998</v>
      </c>
      <c r="M207" s="23"/>
      <c r="N207" s="23"/>
    </row>
    <row r="208" spans="1:14" ht="12.75" customHeight="1">
      <c r="A208" s="22" t="s">
        <v>45</v>
      </c>
      <c r="B208" s="23"/>
      <c r="C208" s="23"/>
      <c r="D208" s="23"/>
      <c r="E208" s="23">
        <f>E204</f>
        <v>5140760.85</v>
      </c>
      <c r="F208" s="23"/>
      <c r="G208" s="23">
        <f>SUM(G203:G207)</f>
        <v>5004020.01</v>
      </c>
      <c r="H208" s="23"/>
      <c r="I208" s="23" t="s">
        <v>46</v>
      </c>
      <c r="J208" s="23"/>
      <c r="K208" s="23"/>
      <c r="L208" s="23">
        <f>SUM(L203:L207)</f>
        <v>4881538.41618</v>
      </c>
      <c r="M208" s="23"/>
      <c r="N208" s="23"/>
    </row>
    <row r="209" spans="1:12" ht="12.75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1:12" ht="12.75">
      <c r="A210" s="21" t="s">
        <v>80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8"/>
    </row>
    <row r="211" spans="1:4" ht="12.75">
      <c r="A211" s="29" t="s">
        <v>81</v>
      </c>
      <c r="B211" s="29"/>
      <c r="C211" s="29"/>
      <c r="D211" s="29"/>
    </row>
    <row r="212" ht="12.75">
      <c r="A212" s="29" t="s">
        <v>82</v>
      </c>
    </row>
    <row r="213" spans="1:5" ht="12.75">
      <c r="A213" s="29"/>
      <c r="E213" s="21" t="s">
        <v>108</v>
      </c>
    </row>
    <row r="215" spans="1:12" ht="12.75">
      <c r="A215" s="21"/>
      <c r="B215" s="21"/>
      <c r="C215" s="21"/>
      <c r="D215" s="21"/>
      <c r="E215" s="21" t="s">
        <v>31</v>
      </c>
      <c r="F215" s="21"/>
      <c r="G215" s="21"/>
      <c r="H215" s="21"/>
      <c r="I215" s="21"/>
      <c r="J215" s="21"/>
      <c r="K215" s="21"/>
      <c r="L215" s="21"/>
    </row>
    <row r="216" spans="1:12" ht="12.75">
      <c r="A216" s="21"/>
      <c r="B216" s="21"/>
      <c r="C216" s="21"/>
      <c r="D216" s="21"/>
      <c r="E216" s="21" t="s">
        <v>14</v>
      </c>
      <c r="F216" s="21"/>
      <c r="G216" s="21"/>
      <c r="H216" s="21"/>
      <c r="I216" s="21"/>
      <c r="J216" s="21"/>
      <c r="K216" s="21"/>
      <c r="L216" s="21"/>
    </row>
    <row r="217" spans="1:14" ht="96.75" customHeight="1">
      <c r="A217" s="22" t="s">
        <v>1</v>
      </c>
      <c r="B217" s="22" t="s">
        <v>2</v>
      </c>
      <c r="C217" s="22" t="s">
        <v>73</v>
      </c>
      <c r="D217" s="22"/>
      <c r="E217" s="22" t="s">
        <v>74</v>
      </c>
      <c r="F217" s="22"/>
      <c r="G217" s="22" t="s">
        <v>75</v>
      </c>
      <c r="H217" s="22" t="s">
        <v>76</v>
      </c>
      <c r="I217" s="22" t="s">
        <v>77</v>
      </c>
      <c r="J217" s="22"/>
      <c r="K217" s="22"/>
      <c r="L217" s="22"/>
      <c r="M217" s="22"/>
      <c r="N217" s="22"/>
    </row>
    <row r="218" spans="1:14" ht="12.75" customHeight="1">
      <c r="A218" s="22"/>
      <c r="B218" s="23"/>
      <c r="C218" s="23"/>
      <c r="D218" s="23"/>
      <c r="E218" s="23"/>
      <c r="F218" s="23"/>
      <c r="G218" s="23"/>
      <c r="H218" s="23"/>
      <c r="I218" s="24" t="s">
        <v>39</v>
      </c>
      <c r="J218" s="24"/>
      <c r="K218" s="24"/>
      <c r="L218" s="23">
        <f>E219*0.15</f>
        <v>8870.145</v>
      </c>
      <c r="M218" s="23"/>
      <c r="N218" s="23"/>
    </row>
    <row r="219" spans="1:14" ht="12.75" customHeight="1">
      <c r="A219" s="30" t="s">
        <v>109</v>
      </c>
      <c r="B219" s="23">
        <v>380.9</v>
      </c>
      <c r="C219" s="23">
        <v>-21884</v>
      </c>
      <c r="D219" s="23"/>
      <c r="E219" s="23">
        <v>59134.3</v>
      </c>
      <c r="F219" s="23"/>
      <c r="G219" s="23">
        <v>53743.86</v>
      </c>
      <c r="H219" s="23">
        <f>G219/E219*100</f>
        <v>90.8844105705149</v>
      </c>
      <c r="I219" s="24" t="s">
        <v>40</v>
      </c>
      <c r="J219" s="24"/>
      <c r="K219" s="24"/>
      <c r="L219" s="23">
        <f>1.111*12*B219</f>
        <v>5078.1588</v>
      </c>
      <c r="M219" s="23"/>
      <c r="N219" s="23"/>
    </row>
    <row r="220" spans="1:14" ht="24.75" customHeight="1">
      <c r="A220" s="22"/>
      <c r="B220" s="23"/>
      <c r="C220" s="23"/>
      <c r="D220" s="23"/>
      <c r="E220" s="23"/>
      <c r="F220" s="23"/>
      <c r="G220" s="23"/>
      <c r="H220" s="23"/>
      <c r="I220" s="24" t="s">
        <v>78</v>
      </c>
      <c r="J220" s="24"/>
      <c r="K220" s="24"/>
      <c r="L220" s="23">
        <v>47410.9</v>
      </c>
      <c r="M220" s="23"/>
      <c r="N220" s="23"/>
    </row>
    <row r="221" spans="1:14" ht="70.5" customHeight="1">
      <c r="A221" s="22"/>
      <c r="B221" s="23"/>
      <c r="C221" s="23"/>
      <c r="D221" s="23"/>
      <c r="E221" s="23"/>
      <c r="F221" s="23"/>
      <c r="G221" s="23"/>
      <c r="H221" s="23"/>
      <c r="I221" s="24" t="s">
        <v>79</v>
      </c>
      <c r="J221" s="24"/>
      <c r="K221" s="24"/>
      <c r="L221" s="23">
        <v>26918.35</v>
      </c>
      <c r="M221" s="23"/>
      <c r="N221" s="23"/>
    </row>
    <row r="222" spans="1:14" ht="12.75" customHeight="1">
      <c r="A222" s="22"/>
      <c r="B222" s="23"/>
      <c r="C222" s="23"/>
      <c r="D222" s="23"/>
      <c r="E222" s="23"/>
      <c r="F222" s="23"/>
      <c r="G222" s="23"/>
      <c r="H222" s="23"/>
      <c r="I222" s="25" t="s">
        <v>44</v>
      </c>
      <c r="J222" s="25"/>
      <c r="K222" s="25"/>
      <c r="L222" s="23">
        <f>G219*2.8%</f>
        <v>1504.8280799999998</v>
      </c>
      <c r="M222" s="23"/>
      <c r="N222" s="23"/>
    </row>
    <row r="223" spans="1:14" ht="12.75" customHeight="1">
      <c r="A223" s="22" t="s">
        <v>45</v>
      </c>
      <c r="B223" s="23"/>
      <c r="C223" s="23"/>
      <c r="D223" s="23"/>
      <c r="E223" s="23">
        <f>E219</f>
        <v>59134.3</v>
      </c>
      <c r="F223" s="23"/>
      <c r="G223" s="23">
        <f>SUM(G218:G222)</f>
        <v>53743.86</v>
      </c>
      <c r="H223" s="23"/>
      <c r="I223" s="23" t="s">
        <v>46</v>
      </c>
      <c r="J223" s="23"/>
      <c r="K223" s="23"/>
      <c r="L223" s="23">
        <f>SUM(L218:L222)</f>
        <v>89782.38188000002</v>
      </c>
      <c r="M223" s="23"/>
      <c r="N223" s="23"/>
    </row>
    <row r="224" spans="1:12" ht="21.75" customHeight="1">
      <c r="A224" s="26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</row>
    <row r="225" spans="1:12" ht="12.75">
      <c r="A225" s="21" t="s">
        <v>80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8"/>
    </row>
    <row r="226" spans="1:4" ht="21.75" customHeight="1">
      <c r="A226" s="29"/>
      <c r="B226" s="29"/>
      <c r="C226" s="29"/>
      <c r="D226" s="29"/>
    </row>
    <row r="227" ht="12.75">
      <c r="A227" s="29" t="s">
        <v>110</v>
      </c>
    </row>
    <row r="228" spans="1:5" ht="12.75">
      <c r="A228" s="29" t="s">
        <v>111</v>
      </c>
      <c r="E228" s="21"/>
    </row>
    <row r="229" ht="24" customHeight="1"/>
    <row r="230" ht="12.75">
      <c r="B230" t="s">
        <v>83</v>
      </c>
    </row>
    <row r="232" spans="1:12" ht="12.75">
      <c r="A232" s="21"/>
      <c r="B232" s="21"/>
      <c r="C232" s="21"/>
      <c r="D232" s="21"/>
      <c r="E232" s="21" t="s">
        <v>31</v>
      </c>
      <c r="F232" s="21"/>
      <c r="G232" s="21"/>
      <c r="H232" s="21"/>
      <c r="I232" s="21"/>
      <c r="J232" s="21"/>
      <c r="K232" s="21"/>
      <c r="L232" s="21"/>
    </row>
    <row r="233" spans="1:12" ht="12.75">
      <c r="A233" s="21"/>
      <c r="B233" s="21"/>
      <c r="C233" s="21"/>
      <c r="D233" s="21"/>
      <c r="E233" s="21" t="s">
        <v>15</v>
      </c>
      <c r="F233" s="21"/>
      <c r="G233" s="21"/>
      <c r="H233" s="21"/>
      <c r="I233" s="21"/>
      <c r="J233" s="21"/>
      <c r="K233" s="21"/>
      <c r="L233" s="21"/>
    </row>
    <row r="234" spans="1:14" ht="12.75" customHeight="1">
      <c r="A234" s="22" t="s">
        <v>1</v>
      </c>
      <c r="B234" s="22" t="s">
        <v>2</v>
      </c>
      <c r="C234" s="22" t="s">
        <v>73</v>
      </c>
      <c r="D234" s="22"/>
      <c r="E234" s="22" t="s">
        <v>74</v>
      </c>
      <c r="F234" s="22"/>
      <c r="G234" s="22" t="s">
        <v>75</v>
      </c>
      <c r="H234" s="22" t="s">
        <v>76</v>
      </c>
      <c r="I234" s="22" t="s">
        <v>77</v>
      </c>
      <c r="J234" s="22"/>
      <c r="K234" s="22"/>
      <c r="L234" s="22"/>
      <c r="M234" s="22"/>
      <c r="N234" s="22"/>
    </row>
    <row r="235" spans="1:14" ht="12.75" customHeight="1">
      <c r="A235" s="22"/>
      <c r="B235" s="23"/>
      <c r="C235" s="23"/>
      <c r="D235" s="23"/>
      <c r="E235" s="23"/>
      <c r="F235" s="23"/>
      <c r="G235" s="23"/>
      <c r="H235" s="23"/>
      <c r="I235" s="24" t="s">
        <v>39</v>
      </c>
      <c r="J235" s="24"/>
      <c r="K235" s="24"/>
      <c r="L235" s="23">
        <f>E236*0.15</f>
        <v>7610.4375</v>
      </c>
      <c r="M235" s="23"/>
      <c r="N235" s="23"/>
    </row>
    <row r="236" spans="1:14" ht="12.75" customHeight="1">
      <c r="A236" s="30" t="s">
        <v>112</v>
      </c>
      <c r="B236" s="23">
        <v>370.8</v>
      </c>
      <c r="C236" s="23">
        <v>-68196.9</v>
      </c>
      <c r="D236" s="23"/>
      <c r="E236" s="23">
        <v>50736.25</v>
      </c>
      <c r="F236" s="23"/>
      <c r="G236" s="23">
        <v>52614.35</v>
      </c>
      <c r="H236" s="23">
        <f>G236/E236*100</f>
        <v>103.70169257680652</v>
      </c>
      <c r="I236" s="24" t="s">
        <v>40</v>
      </c>
      <c r="J236" s="24"/>
      <c r="K236" s="24"/>
      <c r="L236" s="23">
        <f>1.111*12*B236</f>
        <v>4943.5056</v>
      </c>
      <c r="M236" s="23"/>
      <c r="N236" s="23"/>
    </row>
    <row r="237" spans="1:14" ht="12.75" customHeight="1">
      <c r="A237" s="22"/>
      <c r="B237" s="23"/>
      <c r="C237" s="23"/>
      <c r="D237" s="23"/>
      <c r="E237" s="23"/>
      <c r="F237" s="23"/>
      <c r="G237" s="23"/>
      <c r="H237" s="23"/>
      <c r="I237" s="24" t="s">
        <v>78</v>
      </c>
      <c r="J237" s="24"/>
      <c r="K237" s="24"/>
      <c r="L237" s="23">
        <v>47410.9</v>
      </c>
      <c r="M237" s="23"/>
      <c r="N237" s="23"/>
    </row>
    <row r="238" spans="1:14" ht="12.75" customHeight="1">
      <c r="A238" s="22"/>
      <c r="B238" s="23"/>
      <c r="C238" s="23"/>
      <c r="D238" s="23"/>
      <c r="E238" s="23"/>
      <c r="F238" s="23"/>
      <c r="G238" s="23"/>
      <c r="H238" s="23"/>
      <c r="I238" s="24" t="s">
        <v>79</v>
      </c>
      <c r="J238" s="24"/>
      <c r="K238" s="24"/>
      <c r="L238" s="23">
        <v>27272.42</v>
      </c>
      <c r="M238" s="23"/>
      <c r="N238" s="23"/>
    </row>
    <row r="239" spans="1:14" ht="12.75" customHeight="1">
      <c r="A239" s="22"/>
      <c r="B239" s="23"/>
      <c r="C239" s="23"/>
      <c r="D239" s="23"/>
      <c r="E239" s="23"/>
      <c r="F239" s="23"/>
      <c r="G239" s="23"/>
      <c r="H239" s="23"/>
      <c r="I239" s="25" t="s">
        <v>44</v>
      </c>
      <c r="J239" s="25"/>
      <c r="K239" s="25"/>
      <c r="L239" s="23">
        <f>G236*2.8%</f>
        <v>1473.2017999999998</v>
      </c>
      <c r="M239" s="23"/>
      <c r="N239" s="23"/>
    </row>
    <row r="240" spans="1:14" ht="12.75" customHeight="1">
      <c r="A240" s="22" t="s">
        <v>45</v>
      </c>
      <c r="B240" s="23"/>
      <c r="C240" s="23"/>
      <c r="D240" s="23"/>
      <c r="E240" s="23">
        <f>E236</f>
        <v>50736.25</v>
      </c>
      <c r="F240" s="23"/>
      <c r="G240" s="23">
        <f>SUM(G235:G239)</f>
        <v>52614.35</v>
      </c>
      <c r="H240" s="23"/>
      <c r="I240" s="23" t="s">
        <v>46</v>
      </c>
      <c r="J240" s="23"/>
      <c r="K240" s="23"/>
      <c r="L240" s="23">
        <f>SUM(L235:L239)</f>
        <v>88710.46489999999</v>
      </c>
      <c r="M240" s="23"/>
      <c r="N240" s="23"/>
    </row>
    <row r="241" spans="1:12" ht="12.75">
      <c r="A241" s="26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</row>
    <row r="242" spans="1:12" ht="12.75">
      <c r="A242" s="21" t="s">
        <v>80</v>
      </c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8"/>
    </row>
    <row r="243" spans="1:4" ht="12.75">
      <c r="A243" s="29"/>
      <c r="B243" s="29"/>
      <c r="C243" s="29"/>
      <c r="D243" s="29"/>
    </row>
    <row r="244" ht="12.75">
      <c r="A244" s="29" t="s">
        <v>110</v>
      </c>
    </row>
    <row r="245" spans="1:5" ht="12.75">
      <c r="A245" s="29" t="s">
        <v>111</v>
      </c>
      <c r="E245" s="21"/>
    </row>
    <row r="247" ht="12.75">
      <c r="B247" t="s">
        <v>83</v>
      </c>
    </row>
    <row r="249" spans="1:12" ht="12.75">
      <c r="A249" s="21"/>
      <c r="B249" s="21"/>
      <c r="C249" s="21"/>
      <c r="D249" s="21"/>
      <c r="E249" s="21" t="s">
        <v>31</v>
      </c>
      <c r="F249" s="21"/>
      <c r="G249" s="21"/>
      <c r="H249" s="21"/>
      <c r="I249" s="21"/>
      <c r="J249" s="21"/>
      <c r="K249" s="21"/>
      <c r="L249" s="21"/>
    </row>
    <row r="250" spans="1:12" ht="12.75">
      <c r="A250" s="21"/>
      <c r="B250" s="21"/>
      <c r="C250" s="21"/>
      <c r="D250" s="21"/>
      <c r="E250" s="21" t="s">
        <v>113</v>
      </c>
      <c r="F250" s="21"/>
      <c r="G250" s="21"/>
      <c r="H250" s="21"/>
      <c r="I250" s="21"/>
      <c r="J250" s="21"/>
      <c r="K250" s="21"/>
      <c r="L250" s="21"/>
    </row>
    <row r="251" spans="1:14" ht="12.75" customHeight="1">
      <c r="A251" s="22" t="s">
        <v>1</v>
      </c>
      <c r="B251" s="22" t="s">
        <v>2</v>
      </c>
      <c r="C251" s="22" t="s">
        <v>73</v>
      </c>
      <c r="D251" s="22"/>
      <c r="E251" s="22" t="s">
        <v>74</v>
      </c>
      <c r="F251" s="22"/>
      <c r="G251" s="22" t="s">
        <v>75</v>
      </c>
      <c r="H251" s="22" t="s">
        <v>76</v>
      </c>
      <c r="I251" s="22" t="s">
        <v>77</v>
      </c>
      <c r="J251" s="22"/>
      <c r="K251" s="22"/>
      <c r="L251" s="22"/>
      <c r="M251" s="22"/>
      <c r="N251" s="22"/>
    </row>
    <row r="252" spans="1:14" ht="12.75" customHeight="1">
      <c r="A252" s="22"/>
      <c r="B252" s="23"/>
      <c r="C252" s="23"/>
      <c r="D252" s="23"/>
      <c r="E252" s="23"/>
      <c r="F252" s="23"/>
      <c r="G252" s="23"/>
      <c r="H252" s="23"/>
      <c r="I252" s="24" t="s">
        <v>39</v>
      </c>
      <c r="J252" s="24"/>
      <c r="K252" s="24"/>
      <c r="L252" s="23">
        <f>E253*0.15</f>
        <v>7714.512</v>
      </c>
      <c r="M252" s="23"/>
      <c r="N252" s="23"/>
    </row>
    <row r="253" spans="1:14" ht="12.75" customHeight="1">
      <c r="A253" s="30" t="s">
        <v>114</v>
      </c>
      <c r="B253" s="23">
        <v>371.8</v>
      </c>
      <c r="C253" s="23">
        <v>-27197.9</v>
      </c>
      <c r="D253" s="23"/>
      <c r="E253" s="23">
        <v>51430.08</v>
      </c>
      <c r="F253" s="23"/>
      <c r="G253" s="23">
        <v>57748.3</v>
      </c>
      <c r="H253" s="23">
        <f>G253/E253*100</f>
        <v>112.28506741580024</v>
      </c>
      <c r="I253" s="24" t="s">
        <v>40</v>
      </c>
      <c r="J253" s="24"/>
      <c r="K253" s="24"/>
      <c r="L253" s="23">
        <f>1.111*12*B253</f>
        <v>4956.837600000001</v>
      </c>
      <c r="M253" s="23"/>
      <c r="N253" s="23"/>
    </row>
    <row r="254" spans="1:14" ht="12.75" customHeight="1">
      <c r="A254" s="22"/>
      <c r="B254" s="23"/>
      <c r="C254" s="23"/>
      <c r="D254" s="23"/>
      <c r="E254" s="23"/>
      <c r="F254" s="23"/>
      <c r="G254" s="23"/>
      <c r="H254" s="23"/>
      <c r="I254" s="24" t="s">
        <v>78</v>
      </c>
      <c r="J254" s="24"/>
      <c r="K254" s="24"/>
      <c r="L254" s="23">
        <v>47410.9</v>
      </c>
      <c r="M254" s="23"/>
      <c r="N254" s="23"/>
    </row>
    <row r="255" spans="1:14" ht="12.75" customHeight="1">
      <c r="A255" s="22"/>
      <c r="B255" s="23"/>
      <c r="C255" s="23"/>
      <c r="D255" s="23"/>
      <c r="E255" s="23"/>
      <c r="F255" s="23"/>
      <c r="G255" s="23"/>
      <c r="H255" s="23"/>
      <c r="I255" s="24" t="s">
        <v>79</v>
      </c>
      <c r="J255" s="24"/>
      <c r="K255" s="24"/>
      <c r="L255" s="23">
        <v>22616.38</v>
      </c>
      <c r="M255" s="23"/>
      <c r="N255" s="23"/>
    </row>
    <row r="256" spans="1:14" ht="12.75" customHeight="1">
      <c r="A256" s="22"/>
      <c r="B256" s="23"/>
      <c r="C256" s="23"/>
      <c r="D256" s="23"/>
      <c r="E256" s="23"/>
      <c r="F256" s="23"/>
      <c r="G256" s="23"/>
      <c r="H256" s="23"/>
      <c r="I256" s="25" t="s">
        <v>44</v>
      </c>
      <c r="J256" s="25"/>
      <c r="K256" s="25"/>
      <c r="L256" s="23">
        <f>G253*2.8%</f>
        <v>1616.9524</v>
      </c>
      <c r="M256" s="23"/>
      <c r="N256" s="23"/>
    </row>
    <row r="257" spans="1:14" ht="12.75" customHeight="1">
      <c r="A257" s="22" t="s">
        <v>45</v>
      </c>
      <c r="B257" s="23"/>
      <c r="C257" s="23"/>
      <c r="D257" s="23"/>
      <c r="E257" s="23">
        <f>E253</f>
        <v>51430.08</v>
      </c>
      <c r="F257" s="23"/>
      <c r="G257" s="23">
        <f>SUM(G252:G256)</f>
        <v>57748.3</v>
      </c>
      <c r="H257" s="23"/>
      <c r="I257" s="23" t="s">
        <v>46</v>
      </c>
      <c r="J257" s="23"/>
      <c r="K257" s="23"/>
      <c r="L257" s="23">
        <f>SUM(L252:L256)</f>
        <v>84315.582</v>
      </c>
      <c r="M257" s="23"/>
      <c r="N257" s="23"/>
    </row>
    <row r="258" spans="1:12" ht="12.75">
      <c r="A258" s="26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</row>
    <row r="259" spans="1:12" ht="12.75">
      <c r="A259" s="21" t="s">
        <v>80</v>
      </c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8"/>
    </row>
    <row r="260" spans="1:4" ht="12.75">
      <c r="A260" s="29" t="s">
        <v>81</v>
      </c>
      <c r="B260" s="29"/>
      <c r="C260" s="29"/>
      <c r="D260" s="29"/>
    </row>
    <row r="261" ht="12.75">
      <c r="A261" s="29" t="s">
        <v>82</v>
      </c>
    </row>
    <row r="262" spans="1:5" ht="12.75">
      <c r="A262" s="29"/>
      <c r="E262" s="21" t="s">
        <v>108</v>
      </c>
    </row>
    <row r="264" spans="1:12" ht="12.75">
      <c r="A264" s="21"/>
      <c r="B264" s="21"/>
      <c r="C264" s="21"/>
      <c r="D264" s="21"/>
      <c r="E264" s="21" t="s">
        <v>31</v>
      </c>
      <c r="F264" s="21"/>
      <c r="G264" s="21"/>
      <c r="H264" s="21"/>
      <c r="I264" s="21"/>
      <c r="J264" s="21"/>
      <c r="K264" s="21"/>
      <c r="L264" s="21"/>
    </row>
    <row r="265" spans="1:12" ht="12.75">
      <c r="A265" s="21"/>
      <c r="B265" s="21"/>
      <c r="C265" s="21"/>
      <c r="D265" s="21"/>
      <c r="E265" s="21" t="s">
        <v>115</v>
      </c>
      <c r="F265" s="21"/>
      <c r="G265" s="21"/>
      <c r="H265" s="21"/>
      <c r="I265" s="21"/>
      <c r="J265" s="21"/>
      <c r="K265" s="21"/>
      <c r="L265" s="21"/>
    </row>
    <row r="266" spans="1:14" ht="12.75" customHeight="1">
      <c r="A266" s="22" t="s">
        <v>1</v>
      </c>
      <c r="B266" s="22" t="s">
        <v>2</v>
      </c>
      <c r="C266" s="22" t="s">
        <v>73</v>
      </c>
      <c r="D266" s="22"/>
      <c r="E266" s="22" t="s">
        <v>74</v>
      </c>
      <c r="F266" s="22"/>
      <c r="G266" s="22" t="s">
        <v>75</v>
      </c>
      <c r="H266" s="22" t="s">
        <v>76</v>
      </c>
      <c r="I266" s="22" t="s">
        <v>77</v>
      </c>
      <c r="J266" s="22"/>
      <c r="K266" s="22"/>
      <c r="L266" s="22"/>
      <c r="M266" s="22"/>
      <c r="N266" s="22"/>
    </row>
    <row r="267" spans="1:14" ht="12.75" customHeight="1">
      <c r="A267" s="22"/>
      <c r="B267" s="23"/>
      <c r="C267" s="23"/>
      <c r="D267" s="23"/>
      <c r="E267" s="23"/>
      <c r="F267" s="23"/>
      <c r="G267" s="23"/>
      <c r="H267" s="23"/>
      <c r="I267" s="24" t="s">
        <v>39</v>
      </c>
      <c r="J267" s="24"/>
      <c r="K267" s="24"/>
      <c r="L267" s="23">
        <f>E268*0.15</f>
        <v>7925.0265</v>
      </c>
      <c r="M267" s="23"/>
      <c r="N267" s="23"/>
    </row>
    <row r="268" spans="1:14" ht="12.75" customHeight="1">
      <c r="A268" s="30" t="s">
        <v>116</v>
      </c>
      <c r="B268" s="23">
        <v>371.1</v>
      </c>
      <c r="C268" s="23">
        <v>-42014.6</v>
      </c>
      <c r="D268" s="23"/>
      <c r="E268" s="23">
        <v>52833.51</v>
      </c>
      <c r="F268" s="23"/>
      <c r="G268" s="23">
        <v>35808.97</v>
      </c>
      <c r="H268" s="23">
        <f>G268/E268*100</f>
        <v>67.77700364787424</v>
      </c>
      <c r="I268" s="24" t="s">
        <v>40</v>
      </c>
      <c r="J268" s="24"/>
      <c r="K268" s="24"/>
      <c r="L268" s="23">
        <f>1.111*12*B268</f>
        <v>4947.5052000000005</v>
      </c>
      <c r="M268" s="23"/>
      <c r="N268" s="23"/>
    </row>
    <row r="269" spans="1:14" ht="12.75" customHeight="1">
      <c r="A269" s="22"/>
      <c r="B269" s="23"/>
      <c r="C269" s="23"/>
      <c r="D269" s="23"/>
      <c r="E269" s="23"/>
      <c r="F269" s="23"/>
      <c r="G269" s="23"/>
      <c r="H269" s="23"/>
      <c r="I269" s="24" t="s">
        <v>78</v>
      </c>
      <c r="J269" s="24"/>
      <c r="K269" s="24"/>
      <c r="L269" s="23">
        <v>47410.9</v>
      </c>
      <c r="M269" s="23"/>
      <c r="N269" s="23"/>
    </row>
    <row r="270" spans="1:14" ht="12.75" customHeight="1">
      <c r="A270" s="22"/>
      <c r="B270" s="23"/>
      <c r="C270" s="23"/>
      <c r="D270" s="23"/>
      <c r="E270" s="23"/>
      <c r="F270" s="23"/>
      <c r="G270" s="23"/>
      <c r="H270" s="23"/>
      <c r="I270" s="24" t="s">
        <v>79</v>
      </c>
      <c r="J270" s="24"/>
      <c r="K270" s="24"/>
      <c r="L270" s="23">
        <v>26619.18</v>
      </c>
      <c r="M270" s="23"/>
      <c r="N270" s="23"/>
    </row>
    <row r="271" spans="1:14" ht="12.75" customHeight="1">
      <c r="A271" s="22"/>
      <c r="B271" s="23"/>
      <c r="C271" s="23"/>
      <c r="D271" s="23"/>
      <c r="E271" s="23"/>
      <c r="F271" s="23"/>
      <c r="G271" s="23"/>
      <c r="H271" s="23"/>
      <c r="I271" s="25" t="s">
        <v>44</v>
      </c>
      <c r="J271" s="25"/>
      <c r="K271" s="25"/>
      <c r="L271" s="23">
        <f>G268*2.8%</f>
        <v>1002.6511599999999</v>
      </c>
      <c r="M271" s="23"/>
      <c r="N271" s="23"/>
    </row>
    <row r="272" spans="1:14" ht="12.75" customHeight="1">
      <c r="A272" s="22" t="s">
        <v>45</v>
      </c>
      <c r="B272" s="23"/>
      <c r="C272" s="23"/>
      <c r="D272" s="23"/>
      <c r="E272" s="23">
        <f>E268</f>
        <v>52833.51</v>
      </c>
      <c r="F272" s="23"/>
      <c r="G272" s="23">
        <f>SUM(G267:G271)</f>
        <v>35808.97</v>
      </c>
      <c r="H272" s="23"/>
      <c r="I272" s="23" t="s">
        <v>46</v>
      </c>
      <c r="J272" s="23"/>
      <c r="K272" s="23"/>
      <c r="L272" s="23">
        <f>SUM(L267:L271)</f>
        <v>87905.26285999999</v>
      </c>
      <c r="M272" s="23"/>
      <c r="N272" s="23"/>
    </row>
    <row r="273" spans="1:12" ht="12.75">
      <c r="A273" s="26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</row>
    <row r="274" spans="1:12" ht="12.75">
      <c r="A274" s="21" t="s">
        <v>80</v>
      </c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8"/>
    </row>
    <row r="275" spans="1:4" ht="12.75">
      <c r="A275" s="29" t="s">
        <v>81</v>
      </c>
      <c r="B275" s="29"/>
      <c r="C275" s="29"/>
      <c r="D275" s="29"/>
    </row>
    <row r="276" ht="12.75">
      <c r="A276" s="29" t="s">
        <v>82</v>
      </c>
    </row>
    <row r="277" spans="1:5" ht="12.75">
      <c r="A277" s="29"/>
      <c r="E277" s="21" t="s">
        <v>108</v>
      </c>
    </row>
    <row r="279" spans="1:12" ht="12.75">
      <c r="A279" s="21"/>
      <c r="B279" s="21"/>
      <c r="C279" s="21"/>
      <c r="D279" s="21"/>
      <c r="E279" s="21" t="s">
        <v>31</v>
      </c>
      <c r="F279" s="21"/>
      <c r="G279" s="21"/>
      <c r="H279" s="21"/>
      <c r="I279" s="21"/>
      <c r="J279" s="21"/>
      <c r="K279" s="21"/>
      <c r="L279" s="21"/>
    </row>
    <row r="280" spans="1:12" ht="12.75">
      <c r="A280" s="21"/>
      <c r="B280" s="21"/>
      <c r="C280" s="21"/>
      <c r="D280" s="21"/>
      <c r="E280" s="21" t="s">
        <v>117</v>
      </c>
      <c r="F280" s="21"/>
      <c r="G280" s="21"/>
      <c r="H280" s="21"/>
      <c r="I280" s="21"/>
      <c r="J280" s="21"/>
      <c r="K280" s="21"/>
      <c r="L280" s="21"/>
    </row>
    <row r="281" spans="1:14" ht="12.75" customHeight="1">
      <c r="A281" s="22" t="s">
        <v>1</v>
      </c>
      <c r="B281" s="22" t="s">
        <v>2</v>
      </c>
      <c r="C281" s="22" t="s">
        <v>73</v>
      </c>
      <c r="D281" s="22"/>
      <c r="E281" s="22" t="s">
        <v>74</v>
      </c>
      <c r="F281" s="22"/>
      <c r="G281" s="22" t="s">
        <v>75</v>
      </c>
      <c r="H281" s="22" t="s">
        <v>76</v>
      </c>
      <c r="I281" s="22" t="s">
        <v>77</v>
      </c>
      <c r="J281" s="22"/>
      <c r="K281" s="22"/>
      <c r="L281" s="22"/>
      <c r="M281" s="22"/>
      <c r="N281" s="22"/>
    </row>
    <row r="282" spans="1:14" ht="12.75" customHeight="1">
      <c r="A282" s="22"/>
      <c r="B282" s="23"/>
      <c r="C282" s="23"/>
      <c r="D282" s="23"/>
      <c r="E282" s="23"/>
      <c r="F282" s="23"/>
      <c r="G282" s="23"/>
      <c r="H282" s="23"/>
      <c r="I282" s="24" t="s">
        <v>39</v>
      </c>
      <c r="J282" s="24"/>
      <c r="K282" s="24"/>
      <c r="L282" s="23">
        <f>E283*0.15</f>
        <v>7463.133</v>
      </c>
      <c r="M282" s="23"/>
      <c r="N282" s="23"/>
    </row>
    <row r="283" spans="1:14" ht="21.75" customHeight="1">
      <c r="A283" s="30" t="s">
        <v>118</v>
      </c>
      <c r="B283" s="23">
        <v>366.6</v>
      </c>
      <c r="C283" s="23">
        <v>-36686.7</v>
      </c>
      <c r="D283" s="23"/>
      <c r="E283" s="23">
        <v>49754.22</v>
      </c>
      <c r="F283" s="23"/>
      <c r="G283" s="23">
        <v>39432.99</v>
      </c>
      <c r="H283" s="23">
        <f>G283/E283*100</f>
        <v>79.25556867337082</v>
      </c>
      <c r="I283" s="24" t="s">
        <v>40</v>
      </c>
      <c r="J283" s="24"/>
      <c r="K283" s="24"/>
      <c r="L283" s="23">
        <f>1.111*12*B283</f>
        <v>4887.511200000001</v>
      </c>
      <c r="M283" s="23"/>
      <c r="N283" s="23"/>
    </row>
    <row r="284" spans="1:14" ht="12.75" customHeight="1">
      <c r="A284" s="22"/>
      <c r="B284" s="23"/>
      <c r="C284" s="23"/>
      <c r="D284" s="23"/>
      <c r="E284" s="23"/>
      <c r="F284" s="23"/>
      <c r="G284" s="23"/>
      <c r="H284" s="23"/>
      <c r="I284" s="24" t="s">
        <v>78</v>
      </c>
      <c r="J284" s="24"/>
      <c r="K284" s="24"/>
      <c r="L284" s="23">
        <v>47410.9</v>
      </c>
      <c r="M284" s="23"/>
      <c r="N284" s="23"/>
    </row>
    <row r="285" spans="1:14" ht="12.75" customHeight="1">
      <c r="A285" s="22"/>
      <c r="B285" s="23"/>
      <c r="C285" s="23"/>
      <c r="D285" s="23"/>
      <c r="E285" s="23"/>
      <c r="F285" s="23"/>
      <c r="G285" s="23"/>
      <c r="H285" s="23"/>
      <c r="I285" s="24" t="s">
        <v>79</v>
      </c>
      <c r="J285" s="24"/>
      <c r="K285" s="24"/>
      <c r="L285" s="23">
        <v>26089.84</v>
      </c>
      <c r="M285" s="23"/>
      <c r="N285" s="23"/>
    </row>
    <row r="286" spans="1:14" ht="12.75" customHeight="1">
      <c r="A286" s="22"/>
      <c r="B286" s="23"/>
      <c r="C286" s="23"/>
      <c r="D286" s="23"/>
      <c r="E286" s="23"/>
      <c r="F286" s="23"/>
      <c r="G286" s="23"/>
      <c r="H286" s="23"/>
      <c r="I286" s="25" t="s">
        <v>44</v>
      </c>
      <c r="J286" s="25"/>
      <c r="K286" s="25"/>
      <c r="L286" s="23">
        <f>G283*2.8%</f>
        <v>1104.1237199999998</v>
      </c>
      <c r="M286" s="23"/>
      <c r="N286" s="23"/>
    </row>
    <row r="287" spans="1:14" ht="12.75" customHeight="1">
      <c r="A287" s="22" t="s">
        <v>45</v>
      </c>
      <c r="B287" s="23"/>
      <c r="C287" s="23"/>
      <c r="D287" s="23"/>
      <c r="E287" s="23">
        <f>E283</f>
        <v>49754.22</v>
      </c>
      <c r="F287" s="23"/>
      <c r="G287" s="23">
        <f>SUM(G282:G286)</f>
        <v>39432.99</v>
      </c>
      <c r="H287" s="23"/>
      <c r="I287" s="23" t="s">
        <v>46</v>
      </c>
      <c r="J287" s="23"/>
      <c r="K287" s="23"/>
      <c r="L287" s="23">
        <f>SUM(L282:L286)</f>
        <v>86955.50792</v>
      </c>
      <c r="M287" s="23"/>
      <c r="N287" s="23"/>
    </row>
    <row r="288" spans="1:12" ht="12.75">
      <c r="A288" s="26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</row>
    <row r="289" spans="1:12" ht="12.75">
      <c r="A289" s="21" t="s">
        <v>80</v>
      </c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8"/>
    </row>
    <row r="290" spans="1:4" ht="12.75">
      <c r="A290" s="29" t="s">
        <v>81</v>
      </c>
      <c r="B290" s="29"/>
      <c r="C290" s="29"/>
      <c r="D290" s="29"/>
    </row>
    <row r="291" ht="12.75">
      <c r="A291" s="29" t="s">
        <v>82</v>
      </c>
    </row>
    <row r="292" spans="1:5" ht="12.75">
      <c r="A292" s="29"/>
      <c r="E292" s="21" t="s">
        <v>108</v>
      </c>
    </row>
    <row r="295" spans="1:12" ht="12.75">
      <c r="A295" s="21"/>
      <c r="B295" s="21"/>
      <c r="C295" s="21"/>
      <c r="D295" s="21"/>
      <c r="E295" s="21" t="s">
        <v>31</v>
      </c>
      <c r="F295" s="21"/>
      <c r="G295" s="21"/>
      <c r="H295" s="21"/>
      <c r="I295" s="21"/>
      <c r="J295" s="21"/>
      <c r="K295" s="21"/>
      <c r="L295" s="21"/>
    </row>
    <row r="296" spans="1:12" ht="12.75">
      <c r="A296" s="21"/>
      <c r="B296" s="21"/>
      <c r="C296" s="21"/>
      <c r="D296" s="21"/>
      <c r="E296" s="21" t="s">
        <v>119</v>
      </c>
      <c r="F296" s="21"/>
      <c r="G296" s="21"/>
      <c r="H296" s="21"/>
      <c r="I296" s="21"/>
      <c r="J296" s="21"/>
      <c r="K296" s="21"/>
      <c r="L296" s="21"/>
    </row>
    <row r="297" spans="1:14" ht="99" customHeight="1">
      <c r="A297" s="22" t="s">
        <v>1</v>
      </c>
      <c r="B297" s="22" t="s">
        <v>2</v>
      </c>
      <c r="C297" s="22" t="s">
        <v>73</v>
      </c>
      <c r="D297" s="22"/>
      <c r="E297" s="22" t="s">
        <v>74</v>
      </c>
      <c r="F297" s="22"/>
      <c r="G297" s="22" t="s">
        <v>75</v>
      </c>
      <c r="H297" s="22" t="s">
        <v>76</v>
      </c>
      <c r="I297" s="22" t="s">
        <v>77</v>
      </c>
      <c r="J297" s="22"/>
      <c r="K297" s="22"/>
      <c r="L297" s="22"/>
      <c r="M297" s="22"/>
      <c r="N297" s="22"/>
    </row>
    <row r="298" spans="1:14" ht="12.75" customHeight="1">
      <c r="A298" s="22"/>
      <c r="B298" s="23"/>
      <c r="C298" s="23"/>
      <c r="D298" s="23"/>
      <c r="E298" s="23"/>
      <c r="F298" s="23"/>
      <c r="G298" s="23"/>
      <c r="H298" s="23"/>
      <c r="I298" s="24" t="s">
        <v>39</v>
      </c>
      <c r="J298" s="24"/>
      <c r="K298" s="24"/>
      <c r="L298" s="23">
        <f>E299*0.15</f>
        <v>172399.67399999997</v>
      </c>
      <c r="M298" s="23"/>
      <c r="N298" s="23"/>
    </row>
    <row r="299" spans="1:14" ht="12.75" customHeight="1">
      <c r="A299" s="30" t="s">
        <v>120</v>
      </c>
      <c r="B299" s="23">
        <v>7275.7</v>
      </c>
      <c r="C299" s="23">
        <v>-69661.9</v>
      </c>
      <c r="D299" s="23"/>
      <c r="E299" s="23">
        <v>1149331.16</v>
      </c>
      <c r="F299" s="23"/>
      <c r="G299" s="23">
        <v>1155014.83</v>
      </c>
      <c r="H299" s="23">
        <f>G299/E299*100</f>
        <v>100.49451978662096</v>
      </c>
      <c r="I299" s="24" t="s">
        <v>40</v>
      </c>
      <c r="J299" s="24"/>
      <c r="K299" s="24"/>
      <c r="L299" s="23">
        <f>1.111*12*B299</f>
        <v>96999.6324</v>
      </c>
      <c r="M299" s="23"/>
      <c r="N299" s="23"/>
    </row>
    <row r="300" spans="1:14" ht="23.25" customHeight="1">
      <c r="A300" s="22"/>
      <c r="B300" s="23"/>
      <c r="C300" s="23"/>
      <c r="D300" s="23"/>
      <c r="E300" s="23"/>
      <c r="F300" s="23"/>
      <c r="G300" s="23"/>
      <c r="H300" s="23"/>
      <c r="I300" s="24" t="s">
        <v>78</v>
      </c>
      <c r="J300" s="24"/>
      <c r="K300" s="24"/>
      <c r="L300" s="23">
        <v>324290.8</v>
      </c>
      <c r="M300" s="23"/>
      <c r="N300" s="23"/>
    </row>
    <row r="301" spans="1:14" ht="63.75" customHeight="1">
      <c r="A301" s="22"/>
      <c r="B301" s="23"/>
      <c r="C301" s="23"/>
      <c r="D301" s="23"/>
      <c r="E301" s="23"/>
      <c r="F301" s="23"/>
      <c r="G301" s="23"/>
      <c r="H301" s="23"/>
      <c r="I301" s="24" t="s">
        <v>79</v>
      </c>
      <c r="J301" s="24"/>
      <c r="K301" s="24"/>
      <c r="L301" s="23">
        <v>737690.7</v>
      </c>
      <c r="M301" s="23"/>
      <c r="N301" s="23"/>
    </row>
    <row r="302" spans="1:14" ht="12.75" customHeight="1">
      <c r="A302" s="22"/>
      <c r="B302" s="23"/>
      <c r="C302" s="23"/>
      <c r="D302" s="23"/>
      <c r="E302" s="23"/>
      <c r="F302" s="23"/>
      <c r="G302" s="23"/>
      <c r="H302" s="23"/>
      <c r="I302" s="25" t="s">
        <v>44</v>
      </c>
      <c r="J302" s="25"/>
      <c r="K302" s="25"/>
      <c r="L302" s="23">
        <f>G299*2.8%</f>
        <v>32340.41524</v>
      </c>
      <c r="M302" s="23"/>
      <c r="N302" s="23"/>
    </row>
    <row r="303" spans="1:14" ht="12.75" customHeight="1">
      <c r="A303" s="22" t="s">
        <v>45</v>
      </c>
      <c r="B303" s="23"/>
      <c r="C303" s="23"/>
      <c r="D303" s="23"/>
      <c r="E303" s="23">
        <f>E299</f>
        <v>1149331.16</v>
      </c>
      <c r="F303" s="23"/>
      <c r="G303" s="23">
        <f>SUM(G298:G302)</f>
        <v>1155014.83</v>
      </c>
      <c r="H303" s="23"/>
      <c r="I303" s="23" t="s">
        <v>46</v>
      </c>
      <c r="J303" s="23"/>
      <c r="K303" s="23"/>
      <c r="L303" s="23">
        <f>SUM(L298:L302)</f>
        <v>1363721.22164</v>
      </c>
      <c r="M303" s="23"/>
      <c r="N303" s="23"/>
    </row>
    <row r="304" spans="1:12" ht="12.75">
      <c r="A304" s="26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</row>
    <row r="305" spans="1:12" ht="12.75">
      <c r="A305" s="21" t="s">
        <v>80</v>
      </c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8"/>
    </row>
    <row r="306" spans="1:4" ht="12.75">
      <c r="A306" s="29"/>
      <c r="B306" s="29"/>
      <c r="C306" s="29"/>
      <c r="D306" s="29"/>
    </row>
    <row r="307" ht="12.75">
      <c r="A307" s="29" t="s">
        <v>110</v>
      </c>
    </row>
    <row r="308" spans="1:5" ht="12.75">
      <c r="A308" s="29" t="s">
        <v>111</v>
      </c>
      <c r="E308" s="21"/>
    </row>
    <row r="310" ht="12.75">
      <c r="B310" t="s">
        <v>83</v>
      </c>
    </row>
    <row r="312" spans="1:12" ht="12.75">
      <c r="A312" s="21"/>
      <c r="B312" s="21"/>
      <c r="C312" s="21"/>
      <c r="D312" s="21"/>
      <c r="E312" s="21" t="s">
        <v>31</v>
      </c>
      <c r="F312" s="21"/>
      <c r="G312" s="21"/>
      <c r="H312" s="21"/>
      <c r="I312" s="21"/>
      <c r="J312" s="21"/>
      <c r="K312" s="21"/>
      <c r="L312" s="21"/>
    </row>
    <row r="313" spans="1:12" ht="12.75">
      <c r="A313" s="21"/>
      <c r="B313" s="21"/>
      <c r="C313" s="21"/>
      <c r="D313" s="21"/>
      <c r="E313" s="21" t="s">
        <v>121</v>
      </c>
      <c r="F313" s="21"/>
      <c r="G313" s="21"/>
      <c r="H313" s="21"/>
      <c r="I313" s="21"/>
      <c r="J313" s="21"/>
      <c r="K313" s="21"/>
      <c r="L313" s="21"/>
    </row>
    <row r="314" spans="1:14" ht="104.25" customHeight="1">
      <c r="A314" s="22" t="s">
        <v>1</v>
      </c>
      <c r="B314" s="22" t="s">
        <v>2</v>
      </c>
      <c r="C314" s="22" t="s">
        <v>73</v>
      </c>
      <c r="D314" s="22"/>
      <c r="E314" s="22" t="s">
        <v>74</v>
      </c>
      <c r="F314" s="22"/>
      <c r="G314" s="22" t="s">
        <v>75</v>
      </c>
      <c r="H314" s="22" t="s">
        <v>76</v>
      </c>
      <c r="I314" s="22" t="s">
        <v>77</v>
      </c>
      <c r="J314" s="22"/>
      <c r="K314" s="22"/>
      <c r="L314" s="22"/>
      <c r="M314" s="22"/>
      <c r="N314" s="22"/>
    </row>
    <row r="315" spans="1:14" ht="12.75" customHeight="1">
      <c r="A315" s="22"/>
      <c r="B315" s="23"/>
      <c r="C315" s="23"/>
      <c r="D315" s="23"/>
      <c r="E315" s="23"/>
      <c r="F315" s="23"/>
      <c r="G315" s="23"/>
      <c r="H315" s="23"/>
      <c r="I315" s="24" t="s">
        <v>39</v>
      </c>
      <c r="J315" s="24"/>
      <c r="K315" s="24"/>
      <c r="L315" s="23">
        <f>E316*0.15</f>
        <v>366586.11</v>
      </c>
      <c r="M315" s="23"/>
      <c r="N315" s="23"/>
    </row>
    <row r="316" spans="1:14" ht="12.75" customHeight="1">
      <c r="A316" s="30" t="s">
        <v>122</v>
      </c>
      <c r="B316" s="23">
        <v>10933.8</v>
      </c>
      <c r="C316" s="23">
        <v>-149159.8</v>
      </c>
      <c r="D316" s="23"/>
      <c r="E316" s="23">
        <v>2443907.4</v>
      </c>
      <c r="F316" s="23"/>
      <c r="G316" s="23">
        <v>2497071.65</v>
      </c>
      <c r="H316" s="23">
        <f>G316/E316*100</f>
        <v>102.17537906714469</v>
      </c>
      <c r="I316" s="24" t="s">
        <v>40</v>
      </c>
      <c r="J316" s="24"/>
      <c r="K316" s="24"/>
      <c r="L316" s="23">
        <f>1.111*12*B316</f>
        <v>145769.4216</v>
      </c>
      <c r="M316" s="23"/>
      <c r="N316" s="23"/>
    </row>
    <row r="317" spans="1:14" ht="27" customHeight="1">
      <c r="A317" s="22"/>
      <c r="B317" s="23"/>
      <c r="C317" s="23"/>
      <c r="D317" s="23"/>
      <c r="E317" s="23"/>
      <c r="F317" s="23"/>
      <c r="G317" s="23"/>
      <c r="H317" s="23"/>
      <c r="I317" s="24" t="s">
        <v>78</v>
      </c>
      <c r="J317" s="24"/>
      <c r="K317" s="24"/>
      <c r="L317" s="23">
        <v>381183.9</v>
      </c>
      <c r="M317" s="23"/>
      <c r="N317" s="23"/>
    </row>
    <row r="318" spans="1:14" ht="62.25" customHeight="1">
      <c r="A318" s="22"/>
      <c r="B318" s="23"/>
      <c r="C318" s="23"/>
      <c r="D318" s="23"/>
      <c r="E318" s="23"/>
      <c r="F318" s="23"/>
      <c r="G318" s="23"/>
      <c r="H318" s="23"/>
      <c r="I318" s="24" t="s">
        <v>79</v>
      </c>
      <c r="J318" s="24"/>
      <c r="K318" s="24"/>
      <c r="L318" s="23">
        <v>1694540.62</v>
      </c>
      <c r="M318" s="23"/>
      <c r="N318" s="23"/>
    </row>
    <row r="319" spans="1:14" ht="12.75" customHeight="1">
      <c r="A319" s="22"/>
      <c r="B319" s="23"/>
      <c r="C319" s="23"/>
      <c r="D319" s="23"/>
      <c r="E319" s="23"/>
      <c r="F319" s="23"/>
      <c r="G319" s="23"/>
      <c r="H319" s="23"/>
      <c r="I319" s="25" t="s">
        <v>44</v>
      </c>
      <c r="J319" s="25"/>
      <c r="K319" s="25"/>
      <c r="L319" s="23">
        <f>G316*2.8%</f>
        <v>69918.00619999999</v>
      </c>
      <c r="M319" s="23"/>
      <c r="N319" s="23"/>
    </row>
    <row r="320" spans="1:14" ht="12.75" customHeight="1">
      <c r="A320" s="22" t="s">
        <v>45</v>
      </c>
      <c r="B320" s="23"/>
      <c r="C320" s="23"/>
      <c r="D320" s="23"/>
      <c r="E320" s="23">
        <f>E316</f>
        <v>2443907.4</v>
      </c>
      <c r="F320" s="23"/>
      <c r="G320" s="23">
        <f>SUM(G315:G319)</f>
        <v>2497071.65</v>
      </c>
      <c r="H320" s="23"/>
      <c r="I320" s="23" t="s">
        <v>46</v>
      </c>
      <c r="J320" s="23"/>
      <c r="K320" s="23"/>
      <c r="L320" s="23">
        <f>SUM(L315:L319)</f>
        <v>2657998.0578</v>
      </c>
      <c r="M320" s="23"/>
      <c r="N320" s="23"/>
    </row>
    <row r="321" spans="1:12" ht="12.75">
      <c r="A321" s="26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</row>
    <row r="322" spans="1:12" ht="12.75">
      <c r="A322" s="21" t="s">
        <v>80</v>
      </c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8"/>
    </row>
    <row r="323" spans="1:4" ht="12.75">
      <c r="A323" s="29"/>
      <c r="B323" s="29"/>
      <c r="C323" s="29"/>
      <c r="D323" s="29"/>
    </row>
    <row r="324" ht="12.75">
      <c r="A324" s="29" t="s">
        <v>110</v>
      </c>
    </row>
    <row r="325" spans="1:5" ht="12.75">
      <c r="A325" s="29" t="s">
        <v>111</v>
      </c>
      <c r="E325" s="21"/>
    </row>
    <row r="327" ht="12.75">
      <c r="B327" t="s">
        <v>83</v>
      </c>
    </row>
    <row r="329" spans="1:12" ht="12.75">
      <c r="A329" s="21"/>
      <c r="B329" s="21"/>
      <c r="C329" s="21"/>
      <c r="D329" s="21"/>
      <c r="E329" s="21" t="s">
        <v>31</v>
      </c>
      <c r="F329" s="21"/>
      <c r="G329" s="21"/>
      <c r="H329" s="21"/>
      <c r="I329" s="21"/>
      <c r="J329" s="21"/>
      <c r="K329" s="21"/>
      <c r="L329" s="21"/>
    </row>
    <row r="330" spans="1:12" ht="12.75">
      <c r="A330" s="21"/>
      <c r="B330" s="21"/>
      <c r="C330" s="21"/>
      <c r="D330" s="21"/>
      <c r="E330" s="21" t="s">
        <v>123</v>
      </c>
      <c r="F330" s="21"/>
      <c r="G330" s="21"/>
      <c r="H330" s="21"/>
      <c r="I330" s="21"/>
      <c r="J330" s="21"/>
      <c r="K330" s="21"/>
      <c r="L330" s="21"/>
    </row>
    <row r="331" spans="1:14" ht="102.75" customHeight="1">
      <c r="A331" s="22" t="s">
        <v>1</v>
      </c>
      <c r="B331" s="22" t="s">
        <v>2</v>
      </c>
      <c r="C331" s="22" t="s">
        <v>73</v>
      </c>
      <c r="D331" s="22"/>
      <c r="E331" s="22" t="s">
        <v>74</v>
      </c>
      <c r="F331" s="22"/>
      <c r="G331" s="22" t="s">
        <v>75</v>
      </c>
      <c r="H331" s="22" t="s">
        <v>76</v>
      </c>
      <c r="I331" s="22" t="s">
        <v>77</v>
      </c>
      <c r="J331" s="22"/>
      <c r="K331" s="22"/>
      <c r="L331" s="22"/>
      <c r="M331" s="22"/>
      <c r="N331" s="22"/>
    </row>
    <row r="332" spans="1:14" ht="12.75" customHeight="1">
      <c r="A332" s="22"/>
      <c r="B332" s="23"/>
      <c r="C332" s="23"/>
      <c r="D332" s="23"/>
      <c r="E332" s="23"/>
      <c r="F332" s="23"/>
      <c r="G332" s="23"/>
      <c r="H332" s="23"/>
      <c r="I332" s="24" t="s">
        <v>39</v>
      </c>
      <c r="J332" s="24"/>
      <c r="K332" s="24"/>
      <c r="L332" s="23">
        <f>E333*0.15</f>
        <v>103263.831</v>
      </c>
      <c r="M332" s="23"/>
      <c r="N332" s="23"/>
    </row>
    <row r="333" spans="1:14" ht="12.75" customHeight="1">
      <c r="A333" s="30" t="s">
        <v>124</v>
      </c>
      <c r="B333" s="23">
        <v>4476.8</v>
      </c>
      <c r="C333" s="23">
        <v>70518.3</v>
      </c>
      <c r="D333" s="23"/>
      <c r="E333" s="23">
        <v>688425.54</v>
      </c>
      <c r="F333" s="23"/>
      <c r="G333" s="23">
        <v>651836.66</v>
      </c>
      <c r="H333" s="23">
        <f>G333/E333*100</f>
        <v>94.6851361731873</v>
      </c>
      <c r="I333" s="24" t="s">
        <v>40</v>
      </c>
      <c r="J333" s="24"/>
      <c r="K333" s="24"/>
      <c r="L333" s="23">
        <f>1.111*12*B333</f>
        <v>59684.69760000001</v>
      </c>
      <c r="M333" s="23"/>
      <c r="N333" s="23"/>
    </row>
    <row r="334" spans="1:14" ht="25.5" customHeight="1">
      <c r="A334" s="22"/>
      <c r="B334" s="23"/>
      <c r="C334" s="23"/>
      <c r="D334" s="23"/>
      <c r="E334" s="23"/>
      <c r="F334" s="23"/>
      <c r="G334" s="23"/>
      <c r="H334" s="23"/>
      <c r="I334" s="24" t="s">
        <v>78</v>
      </c>
      <c r="J334" s="24"/>
      <c r="K334" s="24"/>
      <c r="L334" s="23">
        <v>157404.3</v>
      </c>
      <c r="M334" s="23"/>
      <c r="N334" s="23"/>
    </row>
    <row r="335" spans="1:14" ht="63.75" customHeight="1">
      <c r="A335" s="22"/>
      <c r="B335" s="23"/>
      <c r="C335" s="23"/>
      <c r="D335" s="23"/>
      <c r="E335" s="23"/>
      <c r="F335" s="23"/>
      <c r="G335" s="23"/>
      <c r="H335" s="23"/>
      <c r="I335" s="24" t="s">
        <v>79</v>
      </c>
      <c r="J335" s="24"/>
      <c r="K335" s="24"/>
      <c r="L335" s="23">
        <v>259042.83</v>
      </c>
      <c r="M335" s="23"/>
      <c r="N335" s="23"/>
    </row>
    <row r="336" spans="1:14" ht="12.75" customHeight="1">
      <c r="A336" s="22"/>
      <c r="B336" s="23"/>
      <c r="C336" s="23"/>
      <c r="D336" s="23"/>
      <c r="E336" s="23"/>
      <c r="F336" s="23"/>
      <c r="G336" s="23"/>
      <c r="H336" s="23"/>
      <c r="I336" s="25" t="s">
        <v>44</v>
      </c>
      <c r="J336" s="25"/>
      <c r="K336" s="25"/>
      <c r="L336" s="23">
        <f>G333*2.8%</f>
        <v>18251.42648</v>
      </c>
      <c r="M336" s="23"/>
      <c r="N336" s="23"/>
    </row>
    <row r="337" spans="1:14" ht="12.75" customHeight="1">
      <c r="A337" s="22" t="s">
        <v>45</v>
      </c>
      <c r="B337" s="23"/>
      <c r="C337" s="23"/>
      <c r="D337" s="23"/>
      <c r="E337" s="23">
        <f>E333</f>
        <v>688425.54</v>
      </c>
      <c r="F337" s="23"/>
      <c r="G337" s="23">
        <f>SUM(G332:G336)</f>
        <v>651836.66</v>
      </c>
      <c r="H337" s="23"/>
      <c r="I337" s="23" t="s">
        <v>46</v>
      </c>
      <c r="J337" s="23"/>
      <c r="K337" s="23"/>
      <c r="L337" s="23">
        <f>SUM(L332:L336)</f>
        <v>597647.08508</v>
      </c>
      <c r="M337" s="23"/>
      <c r="N337" s="23"/>
    </row>
    <row r="338" spans="1:12" ht="12.75">
      <c r="A338" s="26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</row>
    <row r="339" spans="1:12" ht="12.75">
      <c r="A339" s="21" t="s">
        <v>80</v>
      </c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8"/>
    </row>
    <row r="340" spans="1:4" ht="12.75">
      <c r="A340" s="29"/>
      <c r="B340" s="29"/>
      <c r="C340" s="29"/>
      <c r="D340" s="29"/>
    </row>
    <row r="341" ht="12.75">
      <c r="A341" s="29" t="s">
        <v>110</v>
      </c>
    </row>
    <row r="342" spans="1:5" ht="12.75">
      <c r="A342" s="29" t="s">
        <v>111</v>
      </c>
      <c r="E342" s="21"/>
    </row>
    <row r="344" ht="12.75">
      <c r="B344" t="s">
        <v>83</v>
      </c>
    </row>
    <row r="347" spans="1:12" ht="12.75">
      <c r="A347" s="21"/>
      <c r="B347" s="21"/>
      <c r="C347" s="21"/>
      <c r="D347" s="21"/>
      <c r="E347" s="21" t="s">
        <v>31</v>
      </c>
      <c r="F347" s="21"/>
      <c r="G347" s="21"/>
      <c r="H347" s="21"/>
      <c r="I347" s="21"/>
      <c r="J347" s="21"/>
      <c r="K347" s="21"/>
      <c r="L347" s="21"/>
    </row>
    <row r="348" spans="1:12" ht="12.75">
      <c r="A348" s="21"/>
      <c r="B348" s="21"/>
      <c r="C348" s="21"/>
      <c r="D348" s="21"/>
      <c r="E348" s="21" t="s">
        <v>125</v>
      </c>
      <c r="F348" s="21"/>
      <c r="G348" s="21"/>
      <c r="H348" s="21"/>
      <c r="I348" s="21"/>
      <c r="J348" s="21"/>
      <c r="K348" s="21"/>
      <c r="L348" s="21"/>
    </row>
    <row r="349" spans="1:14" ht="105" customHeight="1">
      <c r="A349" s="22" t="s">
        <v>1</v>
      </c>
      <c r="B349" s="22" t="s">
        <v>2</v>
      </c>
      <c r="C349" s="22" t="s">
        <v>73</v>
      </c>
      <c r="D349" s="22"/>
      <c r="E349" s="22" t="s">
        <v>74</v>
      </c>
      <c r="F349" s="22"/>
      <c r="G349" s="22" t="s">
        <v>75</v>
      </c>
      <c r="H349" s="22" t="s">
        <v>76</v>
      </c>
      <c r="I349" s="22" t="s">
        <v>77</v>
      </c>
      <c r="J349" s="22"/>
      <c r="K349" s="22"/>
      <c r="L349" s="22"/>
      <c r="M349" s="22"/>
      <c r="N349" s="22"/>
    </row>
    <row r="350" spans="1:14" ht="12.75" customHeight="1">
      <c r="A350" s="22"/>
      <c r="B350" s="23"/>
      <c r="C350" s="23"/>
      <c r="D350" s="23"/>
      <c r="E350" s="23"/>
      <c r="F350" s="23"/>
      <c r="G350" s="23"/>
      <c r="H350" s="23"/>
      <c r="I350" s="24" t="s">
        <v>39</v>
      </c>
      <c r="J350" s="24"/>
      <c r="K350" s="24"/>
      <c r="L350" s="23">
        <f>E351*0.15</f>
        <v>249284.6325</v>
      </c>
      <c r="M350" s="23"/>
      <c r="N350" s="23"/>
    </row>
    <row r="351" spans="1:14" ht="12.75" customHeight="1">
      <c r="A351" s="30" t="s">
        <v>126</v>
      </c>
      <c r="B351" s="23">
        <v>7223.1</v>
      </c>
      <c r="C351" s="23">
        <v>-178420.7</v>
      </c>
      <c r="D351" s="23"/>
      <c r="E351" s="23">
        <v>1661897.55</v>
      </c>
      <c r="F351" s="23"/>
      <c r="G351" s="23">
        <v>938481.06</v>
      </c>
      <c r="H351" s="23">
        <f>G351/E351*100</f>
        <v>56.4704521045837</v>
      </c>
      <c r="I351" s="24" t="s">
        <v>40</v>
      </c>
      <c r="J351" s="24"/>
      <c r="K351" s="24"/>
      <c r="L351" s="23">
        <f>1.111*12*B351</f>
        <v>96298.36920000002</v>
      </c>
      <c r="M351" s="23"/>
      <c r="N351" s="23"/>
    </row>
    <row r="352" spans="1:14" ht="24.75" customHeight="1">
      <c r="A352" s="22"/>
      <c r="B352" s="23"/>
      <c r="C352" s="23"/>
      <c r="D352" s="23"/>
      <c r="E352" s="23"/>
      <c r="F352" s="23"/>
      <c r="G352" s="23"/>
      <c r="H352" s="23"/>
      <c r="I352" s="24" t="s">
        <v>78</v>
      </c>
      <c r="J352" s="24"/>
      <c r="K352" s="24"/>
      <c r="L352" s="23">
        <v>134647.1</v>
      </c>
      <c r="M352" s="23"/>
      <c r="N352" s="23"/>
    </row>
    <row r="353" spans="1:14" ht="62.25" customHeight="1">
      <c r="A353" s="22"/>
      <c r="B353" s="23"/>
      <c r="C353" s="23"/>
      <c r="D353" s="23"/>
      <c r="E353" s="23"/>
      <c r="F353" s="23"/>
      <c r="G353" s="23"/>
      <c r="H353" s="23"/>
      <c r="I353" s="24" t="s">
        <v>79</v>
      </c>
      <c r="J353" s="24"/>
      <c r="K353" s="24"/>
      <c r="L353" s="23">
        <v>400526.65</v>
      </c>
      <c r="M353" s="23"/>
      <c r="N353" s="23"/>
    </row>
    <row r="354" spans="1:14" ht="12.75" customHeight="1">
      <c r="A354" s="22"/>
      <c r="B354" s="23"/>
      <c r="C354" s="23"/>
      <c r="D354" s="23"/>
      <c r="E354" s="23"/>
      <c r="F354" s="23"/>
      <c r="G354" s="23"/>
      <c r="H354" s="23"/>
      <c r="I354" s="25" t="s">
        <v>44</v>
      </c>
      <c r="J354" s="25"/>
      <c r="K354" s="25"/>
      <c r="L354" s="23">
        <f>G351*2.8%</f>
        <v>26277.46968</v>
      </c>
      <c r="M354" s="23"/>
      <c r="N354" s="23"/>
    </row>
    <row r="355" spans="1:14" ht="12.75" customHeight="1">
      <c r="A355" s="22" t="s">
        <v>45</v>
      </c>
      <c r="B355" s="23"/>
      <c r="C355" s="23"/>
      <c r="D355" s="23"/>
      <c r="E355" s="23">
        <f>E351</f>
        <v>1661897.55</v>
      </c>
      <c r="F355" s="23"/>
      <c r="G355" s="23">
        <f>SUM(G350:G354)</f>
        <v>938481.06</v>
      </c>
      <c r="H355" s="23"/>
      <c r="I355" s="23" t="s">
        <v>46</v>
      </c>
      <c r="J355" s="23"/>
      <c r="K355" s="23"/>
      <c r="L355" s="23">
        <f>SUM(L350:L354)</f>
        <v>907034.22138</v>
      </c>
      <c r="M355" s="23"/>
      <c r="N355" s="23"/>
    </row>
    <row r="356" spans="1:12" ht="12.75">
      <c r="A356" s="26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</row>
    <row r="357" spans="1:12" ht="12.75">
      <c r="A357" s="21" t="s">
        <v>80</v>
      </c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8"/>
    </row>
    <row r="358" spans="1:4" ht="12.75">
      <c r="A358" s="29"/>
      <c r="B358" s="29"/>
      <c r="C358" s="29"/>
      <c r="D358" s="29"/>
    </row>
    <row r="359" ht="12.75">
      <c r="A359" s="29" t="s">
        <v>110</v>
      </c>
    </row>
    <row r="360" spans="1:5" ht="12.75">
      <c r="A360" s="29" t="s">
        <v>111</v>
      </c>
      <c r="E360" s="21"/>
    </row>
    <row r="362" ht="12.75">
      <c r="B362" t="s">
        <v>83</v>
      </c>
    </row>
    <row r="364" spans="1:12" ht="12.75">
      <c r="A364" s="21"/>
      <c r="B364" s="21"/>
      <c r="C364" s="21"/>
      <c r="D364" s="21"/>
      <c r="E364" s="21" t="s">
        <v>31</v>
      </c>
      <c r="F364" s="21"/>
      <c r="G364" s="21"/>
      <c r="H364" s="21"/>
      <c r="I364" s="21"/>
      <c r="J364" s="21"/>
      <c r="K364" s="21"/>
      <c r="L364" s="21"/>
    </row>
    <row r="365" spans="1:12" ht="12.75">
      <c r="A365" s="21"/>
      <c r="B365" s="21"/>
      <c r="C365" s="21"/>
      <c r="D365" s="21"/>
      <c r="E365" s="21" t="s">
        <v>127</v>
      </c>
      <c r="F365" s="21"/>
      <c r="G365" s="21"/>
      <c r="H365" s="21"/>
      <c r="I365" s="21"/>
      <c r="J365" s="21"/>
      <c r="K365" s="21"/>
      <c r="L365" s="21"/>
    </row>
    <row r="366" spans="1:14" ht="110.25" customHeight="1">
      <c r="A366" s="22" t="s">
        <v>1</v>
      </c>
      <c r="B366" s="22" t="s">
        <v>2</v>
      </c>
      <c r="C366" s="22" t="s">
        <v>73</v>
      </c>
      <c r="D366" s="22"/>
      <c r="E366" s="22" t="s">
        <v>74</v>
      </c>
      <c r="F366" s="22"/>
      <c r="G366" s="22" t="s">
        <v>75</v>
      </c>
      <c r="H366" s="22" t="s">
        <v>76</v>
      </c>
      <c r="I366" s="22" t="s">
        <v>77</v>
      </c>
      <c r="J366" s="22"/>
      <c r="K366" s="22"/>
      <c r="L366" s="22"/>
      <c r="M366" s="22"/>
      <c r="N366" s="22"/>
    </row>
    <row r="367" spans="1:14" ht="12.75" customHeight="1">
      <c r="A367" s="22"/>
      <c r="B367" s="23"/>
      <c r="C367" s="23"/>
      <c r="D367" s="23"/>
      <c r="E367" s="23"/>
      <c r="F367" s="23"/>
      <c r="G367" s="23"/>
      <c r="H367" s="23"/>
      <c r="I367" s="24" t="s">
        <v>39</v>
      </c>
      <c r="J367" s="24"/>
      <c r="K367" s="24"/>
      <c r="L367" s="23">
        <f>E368*0.15</f>
        <v>55561.62899999999</v>
      </c>
      <c r="M367" s="23"/>
      <c r="N367" s="23"/>
    </row>
    <row r="368" spans="1:14" ht="12.75" customHeight="1">
      <c r="A368" s="30" t="s">
        <v>128</v>
      </c>
      <c r="B368" s="23">
        <v>2407.9</v>
      </c>
      <c r="C368" s="23">
        <v>-190033.7</v>
      </c>
      <c r="D368" s="23"/>
      <c r="E368" s="23">
        <v>370410.86</v>
      </c>
      <c r="F368" s="23"/>
      <c r="G368" s="23">
        <v>352018.19</v>
      </c>
      <c r="H368" s="23">
        <f>G368/E368*100</f>
        <v>95.03452193599293</v>
      </c>
      <c r="I368" s="24" t="s">
        <v>40</v>
      </c>
      <c r="J368" s="24"/>
      <c r="K368" s="24"/>
      <c r="L368" s="23">
        <f>1.111*12*B368</f>
        <v>32102.122800000005</v>
      </c>
      <c r="M368" s="23"/>
      <c r="N368" s="23"/>
    </row>
    <row r="369" spans="1:14" ht="24.75" customHeight="1">
      <c r="A369" s="22"/>
      <c r="B369" s="23"/>
      <c r="C369" s="23"/>
      <c r="D369" s="23"/>
      <c r="E369" s="23"/>
      <c r="F369" s="23"/>
      <c r="G369" s="23"/>
      <c r="H369" s="23"/>
      <c r="I369" s="24" t="s">
        <v>78</v>
      </c>
      <c r="J369" s="24"/>
      <c r="K369" s="24"/>
      <c r="L369" s="23">
        <v>191540.2</v>
      </c>
      <c r="M369" s="23"/>
      <c r="N369" s="23"/>
    </row>
    <row r="370" spans="1:14" ht="48.75" customHeight="1">
      <c r="A370" s="22"/>
      <c r="B370" s="23"/>
      <c r="C370" s="23"/>
      <c r="D370" s="23"/>
      <c r="E370" s="23"/>
      <c r="F370" s="23"/>
      <c r="G370" s="23"/>
      <c r="H370" s="23"/>
      <c r="I370" s="24" t="s">
        <v>79</v>
      </c>
      <c r="J370" s="24"/>
      <c r="K370" s="24"/>
      <c r="L370" s="23">
        <v>257602.18</v>
      </c>
      <c r="M370" s="23"/>
      <c r="N370" s="23"/>
    </row>
    <row r="371" spans="1:14" ht="12.75" customHeight="1">
      <c r="A371" s="22"/>
      <c r="B371" s="23"/>
      <c r="C371" s="23"/>
      <c r="D371" s="23"/>
      <c r="E371" s="23"/>
      <c r="F371" s="23"/>
      <c r="G371" s="23"/>
      <c r="H371" s="23"/>
      <c r="I371" s="25" t="s">
        <v>44</v>
      </c>
      <c r="J371" s="25"/>
      <c r="K371" s="25"/>
      <c r="L371" s="23">
        <f>G368*2.8%</f>
        <v>9856.50932</v>
      </c>
      <c r="M371" s="23"/>
      <c r="N371" s="23"/>
    </row>
    <row r="372" spans="1:14" ht="12.75" customHeight="1">
      <c r="A372" s="22" t="s">
        <v>45</v>
      </c>
      <c r="B372" s="23"/>
      <c r="C372" s="23"/>
      <c r="D372" s="23"/>
      <c r="E372" s="23">
        <f>E368</f>
        <v>370410.86</v>
      </c>
      <c r="F372" s="23"/>
      <c r="G372" s="23">
        <f>SUM(G367:G371)</f>
        <v>352018.19</v>
      </c>
      <c r="H372" s="23"/>
      <c r="I372" s="23" t="s">
        <v>46</v>
      </c>
      <c r="J372" s="23"/>
      <c r="K372" s="23"/>
      <c r="L372" s="23">
        <f>SUM(L367:L371)</f>
        <v>546662.64112</v>
      </c>
      <c r="M372" s="23"/>
      <c r="N372" s="23"/>
    </row>
    <row r="373" spans="1:12" ht="12.75">
      <c r="A373" s="26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</row>
    <row r="374" spans="1:12" ht="12.75">
      <c r="A374" s="21" t="s">
        <v>80</v>
      </c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8"/>
    </row>
    <row r="375" spans="1:4" ht="12.75">
      <c r="A375" s="29"/>
      <c r="B375" s="29"/>
      <c r="C375" s="29"/>
      <c r="D375" s="29"/>
    </row>
    <row r="376" ht="12.75">
      <c r="A376" s="29" t="s">
        <v>110</v>
      </c>
    </row>
    <row r="377" spans="1:5" ht="12.75">
      <c r="A377" s="29" t="s">
        <v>111</v>
      </c>
      <c r="E377" s="21"/>
    </row>
    <row r="379" ht="12.75">
      <c r="B379" t="s">
        <v>83</v>
      </c>
    </row>
    <row r="381" spans="1:12" ht="12.75">
      <c r="A381" s="21"/>
      <c r="B381" s="21"/>
      <c r="C381" s="21"/>
      <c r="D381" s="21"/>
      <c r="E381" s="21" t="s">
        <v>31</v>
      </c>
      <c r="F381" s="21"/>
      <c r="G381" s="21"/>
      <c r="H381" s="21"/>
      <c r="I381" s="21"/>
      <c r="J381" s="21"/>
      <c r="K381" s="21"/>
      <c r="L381" s="21"/>
    </row>
    <row r="382" spans="1:12" ht="12.75">
      <c r="A382" s="21"/>
      <c r="B382" s="21"/>
      <c r="C382" s="21"/>
      <c r="D382" s="21"/>
      <c r="E382" s="21" t="s">
        <v>129</v>
      </c>
      <c r="F382" s="21"/>
      <c r="G382" s="21"/>
      <c r="H382" s="21"/>
      <c r="I382" s="21"/>
      <c r="J382" s="21"/>
      <c r="K382" s="21"/>
      <c r="L382" s="21"/>
    </row>
    <row r="383" spans="1:14" ht="12.75" customHeight="1">
      <c r="A383" s="22" t="s">
        <v>1</v>
      </c>
      <c r="B383" s="22" t="s">
        <v>2</v>
      </c>
      <c r="C383" s="22" t="s">
        <v>73</v>
      </c>
      <c r="D383" s="22"/>
      <c r="E383" s="22" t="s">
        <v>74</v>
      </c>
      <c r="F383" s="22"/>
      <c r="G383" s="22" t="s">
        <v>75</v>
      </c>
      <c r="H383" s="22" t="s">
        <v>76</v>
      </c>
      <c r="I383" s="22" t="s">
        <v>77</v>
      </c>
      <c r="J383" s="22"/>
      <c r="K383" s="22"/>
      <c r="L383" s="22"/>
      <c r="M383" s="22"/>
      <c r="N383" s="22"/>
    </row>
    <row r="384" spans="1:14" ht="12.75" customHeight="1">
      <c r="A384" s="22"/>
      <c r="B384" s="23"/>
      <c r="C384" s="23"/>
      <c r="D384" s="23"/>
      <c r="E384" s="23"/>
      <c r="F384" s="23"/>
      <c r="G384" s="23"/>
      <c r="H384" s="23"/>
      <c r="I384" s="24" t="s">
        <v>39</v>
      </c>
      <c r="J384" s="24"/>
      <c r="K384" s="24"/>
      <c r="L384" s="23">
        <f>E385*0.15</f>
        <v>101475.0735</v>
      </c>
      <c r="M384" s="23"/>
      <c r="N384" s="23"/>
    </row>
    <row r="385" spans="1:14" ht="12.75" customHeight="1">
      <c r="A385" s="30" t="s">
        <v>130</v>
      </c>
      <c r="B385" s="23">
        <v>4281.2</v>
      </c>
      <c r="C385" s="23">
        <v>-115166.3</v>
      </c>
      <c r="D385" s="23"/>
      <c r="E385" s="23">
        <v>676500.49</v>
      </c>
      <c r="F385" s="23"/>
      <c r="G385" s="23">
        <v>698549.44</v>
      </c>
      <c r="H385" s="23">
        <f>G385/E385*100</f>
        <v>103.25926593194336</v>
      </c>
      <c r="I385" s="24" t="s">
        <v>40</v>
      </c>
      <c r="J385" s="24"/>
      <c r="K385" s="24"/>
      <c r="L385" s="23">
        <f>1.111*12*B385</f>
        <v>57076.9584</v>
      </c>
      <c r="M385" s="23"/>
      <c r="N385" s="23"/>
    </row>
    <row r="386" spans="1:14" ht="12.75" customHeight="1">
      <c r="A386" s="22"/>
      <c r="B386" s="23"/>
      <c r="C386" s="23"/>
      <c r="D386" s="23"/>
      <c r="E386" s="23"/>
      <c r="F386" s="23"/>
      <c r="G386" s="23"/>
      <c r="H386" s="23"/>
      <c r="I386" s="24" t="s">
        <v>78</v>
      </c>
      <c r="J386" s="24"/>
      <c r="K386" s="24"/>
      <c r="L386" s="23">
        <v>191540.2</v>
      </c>
      <c r="M386" s="23"/>
      <c r="N386" s="23"/>
    </row>
    <row r="387" spans="1:14" ht="12.75" customHeight="1">
      <c r="A387" s="22"/>
      <c r="B387" s="23"/>
      <c r="C387" s="23"/>
      <c r="D387" s="23"/>
      <c r="E387" s="23"/>
      <c r="F387" s="23"/>
      <c r="G387" s="23"/>
      <c r="H387" s="23"/>
      <c r="I387" s="24" t="s">
        <v>79</v>
      </c>
      <c r="J387" s="24"/>
      <c r="K387" s="24"/>
      <c r="L387" s="23">
        <v>463016.29</v>
      </c>
      <c r="M387" s="23"/>
      <c r="N387" s="23"/>
    </row>
    <row r="388" spans="1:14" ht="12.75" customHeight="1">
      <c r="A388" s="22"/>
      <c r="B388" s="23"/>
      <c r="C388" s="23"/>
      <c r="D388" s="23"/>
      <c r="E388" s="23"/>
      <c r="F388" s="23"/>
      <c r="G388" s="23"/>
      <c r="H388" s="23"/>
      <c r="I388" s="25" t="s">
        <v>44</v>
      </c>
      <c r="J388" s="25"/>
      <c r="K388" s="25"/>
      <c r="L388" s="23">
        <f>G385*2.8%</f>
        <v>19559.384319999997</v>
      </c>
      <c r="M388" s="23"/>
      <c r="N388" s="23"/>
    </row>
    <row r="389" spans="1:14" ht="12.75" customHeight="1">
      <c r="A389" s="22" t="s">
        <v>45</v>
      </c>
      <c r="B389" s="23"/>
      <c r="C389" s="23"/>
      <c r="D389" s="23"/>
      <c r="E389" s="23">
        <f>E385</f>
        <v>676500.49</v>
      </c>
      <c r="F389" s="23"/>
      <c r="G389" s="23">
        <f>SUM(G384:G388)</f>
        <v>698549.44</v>
      </c>
      <c r="H389" s="23"/>
      <c r="I389" s="23" t="s">
        <v>46</v>
      </c>
      <c r="J389" s="23"/>
      <c r="K389" s="23"/>
      <c r="L389" s="23">
        <f>SUM(L384:L388)</f>
        <v>832667.90622</v>
      </c>
      <c r="M389" s="23"/>
      <c r="N389" s="23"/>
    </row>
    <row r="390" spans="1:12" ht="12.75">
      <c r="A390" s="26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</row>
    <row r="391" spans="1:12" ht="12.75">
      <c r="A391" s="21" t="s">
        <v>80</v>
      </c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8"/>
    </row>
    <row r="392" spans="1:4" ht="12.75">
      <c r="A392" s="29"/>
      <c r="B392" s="29"/>
      <c r="C392" s="29"/>
      <c r="D392" s="29"/>
    </row>
    <row r="393" ht="12.75">
      <c r="A393" s="29" t="s">
        <v>110</v>
      </c>
    </row>
    <row r="394" spans="1:5" ht="12.75">
      <c r="A394" s="29" t="s">
        <v>111</v>
      </c>
      <c r="E394" s="21"/>
    </row>
    <row r="396" ht="12.75">
      <c r="B396" t="s">
        <v>83</v>
      </c>
    </row>
    <row r="398" spans="1:12" ht="12.75">
      <c r="A398" s="21"/>
      <c r="B398" s="21"/>
      <c r="C398" s="21"/>
      <c r="D398" s="21"/>
      <c r="E398" s="21" t="s">
        <v>31</v>
      </c>
      <c r="F398" s="21"/>
      <c r="G398" s="21"/>
      <c r="H398" s="21"/>
      <c r="I398" s="21"/>
      <c r="J398" s="21"/>
      <c r="K398" s="21"/>
      <c r="L398" s="21"/>
    </row>
    <row r="399" spans="1:12" ht="12.75">
      <c r="A399" s="21"/>
      <c r="B399" s="21"/>
      <c r="C399" s="21"/>
      <c r="D399" s="21"/>
      <c r="E399" s="21" t="s">
        <v>131</v>
      </c>
      <c r="F399" s="21"/>
      <c r="G399" s="21"/>
      <c r="H399" s="21"/>
      <c r="I399" s="21"/>
      <c r="J399" s="21"/>
      <c r="K399" s="21"/>
      <c r="L399" s="21"/>
    </row>
    <row r="400" spans="1:14" ht="91.5" customHeight="1">
      <c r="A400" s="22" t="s">
        <v>1</v>
      </c>
      <c r="B400" s="22" t="s">
        <v>2</v>
      </c>
      <c r="C400" s="22" t="s">
        <v>73</v>
      </c>
      <c r="D400" s="22"/>
      <c r="E400" s="22" t="s">
        <v>74</v>
      </c>
      <c r="F400" s="22"/>
      <c r="G400" s="22" t="s">
        <v>75</v>
      </c>
      <c r="H400" s="22" t="s">
        <v>76</v>
      </c>
      <c r="I400" s="22" t="s">
        <v>77</v>
      </c>
      <c r="J400" s="22"/>
      <c r="K400" s="22"/>
      <c r="L400" s="22"/>
      <c r="M400" s="22"/>
      <c r="N400" s="22"/>
    </row>
    <row r="401" spans="1:14" ht="12.75" customHeight="1">
      <c r="A401" s="22"/>
      <c r="B401" s="23"/>
      <c r="C401" s="23"/>
      <c r="D401" s="23"/>
      <c r="E401" s="23"/>
      <c r="F401" s="23"/>
      <c r="G401" s="23"/>
      <c r="H401" s="23"/>
      <c r="I401" s="24" t="s">
        <v>39</v>
      </c>
      <c r="J401" s="24"/>
      <c r="K401" s="24"/>
      <c r="L401" s="23">
        <f>E402*0.15</f>
        <v>50973.528</v>
      </c>
      <c r="M401" s="23"/>
      <c r="N401" s="23"/>
    </row>
    <row r="402" spans="1:14" ht="12.75" customHeight="1">
      <c r="A402" s="30" t="s">
        <v>132</v>
      </c>
      <c r="B402" s="23">
        <v>2181.5</v>
      </c>
      <c r="C402" s="23">
        <v>-24525.8</v>
      </c>
      <c r="D402" s="23"/>
      <c r="E402" s="23">
        <v>339823.52</v>
      </c>
      <c r="F402" s="23"/>
      <c r="G402" s="23">
        <v>316420.18</v>
      </c>
      <c r="H402" s="23">
        <f>G402/E402*100</f>
        <v>93.11308999447712</v>
      </c>
      <c r="I402" s="24" t="s">
        <v>40</v>
      </c>
      <c r="J402" s="24"/>
      <c r="K402" s="24"/>
      <c r="L402" s="23">
        <f>1.111*12*B402</f>
        <v>29083.758</v>
      </c>
      <c r="M402" s="23"/>
      <c r="N402" s="23"/>
    </row>
    <row r="403" spans="1:14" ht="21.75" customHeight="1">
      <c r="A403" s="22"/>
      <c r="B403" s="23"/>
      <c r="C403" s="23"/>
      <c r="D403" s="23"/>
      <c r="E403" s="23"/>
      <c r="F403" s="23"/>
      <c r="G403" s="23"/>
      <c r="H403" s="23"/>
      <c r="I403" s="24" t="s">
        <v>78</v>
      </c>
      <c r="J403" s="24"/>
      <c r="K403" s="24"/>
      <c r="L403" s="23">
        <v>96718.3</v>
      </c>
      <c r="M403" s="23"/>
      <c r="N403" s="23"/>
    </row>
    <row r="404" spans="1:14" ht="59.25" customHeight="1">
      <c r="A404" s="22"/>
      <c r="B404" s="23"/>
      <c r="C404" s="23"/>
      <c r="D404" s="23"/>
      <c r="E404" s="23"/>
      <c r="F404" s="23"/>
      <c r="G404" s="23"/>
      <c r="H404" s="23"/>
      <c r="I404" s="24" t="s">
        <v>79</v>
      </c>
      <c r="J404" s="24"/>
      <c r="K404" s="24"/>
      <c r="L404" s="23">
        <v>223387.01</v>
      </c>
      <c r="M404" s="23"/>
      <c r="N404" s="23"/>
    </row>
    <row r="405" spans="1:14" ht="12.75" customHeight="1">
      <c r="A405" s="22"/>
      <c r="B405" s="23"/>
      <c r="C405" s="23"/>
      <c r="D405" s="23"/>
      <c r="E405" s="23"/>
      <c r="F405" s="23"/>
      <c r="G405" s="23"/>
      <c r="H405" s="23"/>
      <c r="I405" s="25" t="s">
        <v>44</v>
      </c>
      <c r="J405" s="25"/>
      <c r="K405" s="25"/>
      <c r="L405" s="23">
        <f>G402*2.8%</f>
        <v>8859.765039999998</v>
      </c>
      <c r="M405" s="23"/>
      <c r="N405" s="23"/>
    </row>
    <row r="406" spans="1:14" ht="12.75" customHeight="1">
      <c r="A406" s="22" t="s">
        <v>45</v>
      </c>
      <c r="B406" s="23"/>
      <c r="C406" s="23"/>
      <c r="D406" s="23"/>
      <c r="E406" s="23">
        <f>E402</f>
        <v>339823.52</v>
      </c>
      <c r="F406" s="23"/>
      <c r="G406" s="23">
        <f>SUM(G401:G405)</f>
        <v>316420.18</v>
      </c>
      <c r="H406" s="23"/>
      <c r="I406" s="23" t="s">
        <v>46</v>
      </c>
      <c r="J406" s="23"/>
      <c r="K406" s="23"/>
      <c r="L406" s="23">
        <f>SUM(L401:L405)</f>
        <v>409022.36104000005</v>
      </c>
      <c r="M406" s="23"/>
      <c r="N406" s="23"/>
    </row>
    <row r="407" spans="1:12" ht="12.75">
      <c r="A407" s="26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</row>
    <row r="408" spans="1:12" ht="12.75">
      <c r="A408" s="21" t="s">
        <v>80</v>
      </c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8"/>
    </row>
    <row r="409" spans="1:4" ht="12.75">
      <c r="A409" s="29"/>
      <c r="B409" s="29"/>
      <c r="C409" s="29"/>
      <c r="D409" s="29"/>
    </row>
    <row r="410" ht="12.75">
      <c r="A410" s="29" t="s">
        <v>110</v>
      </c>
    </row>
    <row r="411" spans="1:5" ht="12.75">
      <c r="A411" s="29" t="s">
        <v>111</v>
      </c>
      <c r="E411" s="21"/>
    </row>
    <row r="413" ht="12.75">
      <c r="B413" t="s">
        <v>83</v>
      </c>
    </row>
    <row r="415" spans="1:12" ht="12.75">
      <c r="A415" s="21"/>
      <c r="B415" s="21"/>
      <c r="C415" s="21"/>
      <c r="D415" s="21"/>
      <c r="E415" s="21" t="s">
        <v>31</v>
      </c>
      <c r="F415" s="21"/>
      <c r="G415" s="21"/>
      <c r="H415" s="21"/>
      <c r="I415" s="21"/>
      <c r="J415" s="21"/>
      <c r="K415" s="21"/>
      <c r="L415" s="21"/>
    </row>
    <row r="416" spans="1:12" ht="12.75">
      <c r="A416" s="21"/>
      <c r="B416" s="21"/>
      <c r="C416" s="21"/>
      <c r="D416" s="21"/>
      <c r="E416" s="21" t="s">
        <v>133</v>
      </c>
      <c r="F416" s="21"/>
      <c r="G416" s="21"/>
      <c r="H416" s="21"/>
      <c r="I416" s="21"/>
      <c r="J416" s="21"/>
      <c r="K416" s="21"/>
      <c r="L416" s="21"/>
    </row>
    <row r="417" spans="1:14" ht="108" customHeight="1">
      <c r="A417" s="22" t="s">
        <v>1</v>
      </c>
      <c r="B417" s="22" t="s">
        <v>2</v>
      </c>
      <c r="C417" s="22" t="s">
        <v>73</v>
      </c>
      <c r="D417" s="22"/>
      <c r="E417" s="22" t="s">
        <v>74</v>
      </c>
      <c r="F417" s="22"/>
      <c r="G417" s="22" t="s">
        <v>75</v>
      </c>
      <c r="H417" s="22" t="s">
        <v>76</v>
      </c>
      <c r="I417" s="22" t="s">
        <v>77</v>
      </c>
      <c r="J417" s="22"/>
      <c r="K417" s="22"/>
      <c r="L417" s="22"/>
      <c r="M417" s="22"/>
      <c r="N417" s="22"/>
    </row>
    <row r="418" spans="1:14" ht="12.75" customHeight="1">
      <c r="A418" s="22"/>
      <c r="B418" s="23"/>
      <c r="C418" s="23"/>
      <c r="D418" s="23"/>
      <c r="E418" s="23"/>
      <c r="F418" s="23"/>
      <c r="G418" s="23"/>
      <c r="H418" s="23"/>
      <c r="I418" s="24" t="s">
        <v>39</v>
      </c>
      <c r="J418" s="24"/>
      <c r="K418" s="24"/>
      <c r="L418" s="23">
        <f>E419*0.15</f>
        <v>278873.184</v>
      </c>
      <c r="M418" s="23"/>
      <c r="N418" s="23"/>
    </row>
    <row r="419" spans="1:14" ht="12.75" customHeight="1">
      <c r="A419" s="30" t="s">
        <v>134</v>
      </c>
      <c r="B419" s="23">
        <v>8240.7</v>
      </c>
      <c r="C419" s="23">
        <v>60552.1</v>
      </c>
      <c r="D419" s="23"/>
      <c r="E419" s="23">
        <v>1859154.56</v>
      </c>
      <c r="F419" s="23"/>
      <c r="G419" s="23">
        <v>1845664.97</v>
      </c>
      <c r="H419" s="23">
        <f>G419/E419*100</f>
        <v>99.27442342394599</v>
      </c>
      <c r="I419" s="24" t="s">
        <v>40</v>
      </c>
      <c r="J419" s="24"/>
      <c r="K419" s="24"/>
      <c r="L419" s="23">
        <f>1.111*12*B419</f>
        <v>109865.01240000002</v>
      </c>
      <c r="M419" s="23"/>
      <c r="N419" s="23"/>
    </row>
    <row r="420" spans="1:14" ht="30.75" customHeight="1">
      <c r="A420" s="22"/>
      <c r="B420" s="23"/>
      <c r="C420" s="23"/>
      <c r="D420" s="23"/>
      <c r="E420" s="23"/>
      <c r="F420" s="23"/>
      <c r="G420" s="23"/>
      <c r="H420" s="23"/>
      <c r="I420" s="24" t="s">
        <v>78</v>
      </c>
      <c r="J420" s="24"/>
      <c r="K420" s="24"/>
      <c r="L420" s="23">
        <v>248433.3</v>
      </c>
      <c r="M420" s="23"/>
      <c r="N420" s="23"/>
    </row>
    <row r="421" spans="1:14" ht="60.75" customHeight="1">
      <c r="A421" s="22"/>
      <c r="B421" s="23"/>
      <c r="C421" s="23"/>
      <c r="D421" s="23"/>
      <c r="E421" s="23"/>
      <c r="F421" s="23"/>
      <c r="G421" s="23"/>
      <c r="H421" s="23"/>
      <c r="I421" s="24" t="s">
        <v>79</v>
      </c>
      <c r="J421" s="24"/>
      <c r="K421" s="24"/>
      <c r="L421" s="23">
        <v>1126201.1</v>
      </c>
      <c r="M421" s="23"/>
      <c r="N421" s="23"/>
    </row>
    <row r="422" spans="1:14" ht="12.75" customHeight="1">
      <c r="A422" s="22"/>
      <c r="B422" s="23"/>
      <c r="C422" s="23"/>
      <c r="D422" s="23"/>
      <c r="E422" s="23"/>
      <c r="F422" s="23"/>
      <c r="G422" s="23"/>
      <c r="H422" s="23"/>
      <c r="I422" s="25" t="s">
        <v>44</v>
      </c>
      <c r="J422" s="25"/>
      <c r="K422" s="25"/>
      <c r="L422" s="23">
        <f>G419*2.8%</f>
        <v>51678.619159999995</v>
      </c>
      <c r="M422" s="23"/>
      <c r="N422" s="23"/>
    </row>
    <row r="423" spans="1:14" ht="12.75" customHeight="1">
      <c r="A423" s="22" t="s">
        <v>45</v>
      </c>
      <c r="B423" s="23"/>
      <c r="C423" s="23"/>
      <c r="D423" s="23"/>
      <c r="E423" s="23">
        <f>E419</f>
        <v>1859154.56</v>
      </c>
      <c r="F423" s="23"/>
      <c r="G423" s="23">
        <f>SUM(G418:G422)</f>
        <v>1845664.97</v>
      </c>
      <c r="H423" s="23"/>
      <c r="I423" s="23" t="s">
        <v>46</v>
      </c>
      <c r="J423" s="23"/>
      <c r="K423" s="23"/>
      <c r="L423" s="23">
        <f>SUM(L418:L422)</f>
        <v>1815051.21556</v>
      </c>
      <c r="M423" s="23"/>
      <c r="N423" s="23"/>
    </row>
    <row r="424" spans="1:12" ht="12.75">
      <c r="A424" s="26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</row>
    <row r="425" spans="1:12" ht="12.75">
      <c r="A425" s="21" t="s">
        <v>80</v>
      </c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8"/>
    </row>
    <row r="426" spans="1:4" ht="12.75">
      <c r="A426" s="29"/>
      <c r="B426" s="29"/>
      <c r="C426" s="29"/>
      <c r="D426" s="29"/>
    </row>
    <row r="427" ht="12.75">
      <c r="A427" s="29" t="s">
        <v>110</v>
      </c>
    </row>
    <row r="428" spans="1:5" ht="12.75">
      <c r="A428" s="29" t="s">
        <v>111</v>
      </c>
      <c r="E428" s="21"/>
    </row>
    <row r="430" ht="12.75">
      <c r="B430" t="s">
        <v>83</v>
      </c>
    </row>
    <row r="432" spans="1:12" ht="12.75">
      <c r="A432" s="21"/>
      <c r="B432" s="21"/>
      <c r="C432" s="21"/>
      <c r="D432" s="21"/>
      <c r="E432" s="21" t="s">
        <v>31</v>
      </c>
      <c r="F432" s="21"/>
      <c r="G432" s="21"/>
      <c r="H432" s="21"/>
      <c r="I432" s="21"/>
      <c r="J432" s="21"/>
      <c r="K432" s="21"/>
      <c r="L432" s="21"/>
    </row>
    <row r="433" spans="1:12" ht="12.75">
      <c r="A433" s="21"/>
      <c r="B433" s="21"/>
      <c r="C433" s="21"/>
      <c r="D433" s="21"/>
      <c r="E433" s="21" t="s">
        <v>135</v>
      </c>
      <c r="F433" s="21"/>
      <c r="G433" s="21"/>
      <c r="H433" s="21"/>
      <c r="I433" s="21"/>
      <c r="J433" s="21"/>
      <c r="K433" s="21"/>
      <c r="L433" s="21"/>
    </row>
    <row r="434" spans="1:14" ht="12.75" customHeight="1">
      <c r="A434" s="22" t="s">
        <v>1</v>
      </c>
      <c r="B434" s="22" t="s">
        <v>2</v>
      </c>
      <c r="C434" s="22" t="s">
        <v>73</v>
      </c>
      <c r="D434" s="22"/>
      <c r="E434" s="22" t="s">
        <v>74</v>
      </c>
      <c r="F434" s="22"/>
      <c r="G434" s="22" t="s">
        <v>75</v>
      </c>
      <c r="H434" s="22" t="s">
        <v>76</v>
      </c>
      <c r="I434" s="22" t="s">
        <v>77</v>
      </c>
      <c r="J434" s="22"/>
      <c r="K434" s="22"/>
      <c r="L434" s="22"/>
      <c r="M434" s="22"/>
      <c r="N434" s="22"/>
    </row>
    <row r="435" spans="1:14" ht="12.75" customHeight="1">
      <c r="A435" s="22"/>
      <c r="B435" s="23"/>
      <c r="C435" s="23"/>
      <c r="D435" s="23"/>
      <c r="E435" s="23"/>
      <c r="F435" s="23"/>
      <c r="G435" s="23"/>
      <c r="H435" s="23"/>
      <c r="I435" s="24" t="s">
        <v>39</v>
      </c>
      <c r="J435" s="24"/>
      <c r="K435" s="24"/>
      <c r="L435" s="23">
        <f>E436*0.15</f>
        <v>51057.837</v>
      </c>
      <c r="M435" s="23"/>
      <c r="N435" s="23"/>
    </row>
    <row r="436" spans="1:14" ht="12.75" customHeight="1">
      <c r="A436" s="30" t="s">
        <v>136</v>
      </c>
      <c r="B436" s="23">
        <v>2170</v>
      </c>
      <c r="C436" s="23">
        <v>2222.9</v>
      </c>
      <c r="D436" s="23"/>
      <c r="E436" s="23">
        <v>340385.58</v>
      </c>
      <c r="F436" s="23"/>
      <c r="G436" s="23">
        <v>340848.36</v>
      </c>
      <c r="H436" s="23">
        <f>G436/E436*100</f>
        <v>100.13595758081173</v>
      </c>
      <c r="I436" s="24" t="s">
        <v>40</v>
      </c>
      <c r="J436" s="24"/>
      <c r="K436" s="24"/>
      <c r="L436" s="23">
        <f>1.111*12*B436</f>
        <v>28930.440000000002</v>
      </c>
      <c r="M436" s="23"/>
      <c r="N436" s="23"/>
    </row>
    <row r="437" spans="1:14" ht="12.75" customHeight="1">
      <c r="A437" s="22"/>
      <c r="B437" s="23"/>
      <c r="C437" s="23"/>
      <c r="D437" s="23"/>
      <c r="E437" s="23"/>
      <c r="F437" s="23"/>
      <c r="G437" s="23"/>
      <c r="H437" s="23"/>
      <c r="I437" s="24" t="s">
        <v>78</v>
      </c>
      <c r="J437" s="24"/>
      <c r="K437" s="24"/>
      <c r="L437" s="23">
        <v>113786.2</v>
      </c>
      <c r="M437" s="23"/>
      <c r="N437" s="23"/>
    </row>
    <row r="438" spans="1:14" ht="12.75" customHeight="1">
      <c r="A438" s="22"/>
      <c r="B438" s="23"/>
      <c r="C438" s="23"/>
      <c r="D438" s="23"/>
      <c r="E438" s="23"/>
      <c r="F438" s="23"/>
      <c r="G438" s="23"/>
      <c r="H438" s="23"/>
      <c r="I438" s="24" t="s">
        <v>79</v>
      </c>
      <c r="J438" s="24"/>
      <c r="K438" s="24"/>
      <c r="L438" s="23">
        <v>133459.4</v>
      </c>
      <c r="M438" s="23"/>
      <c r="N438" s="23"/>
    </row>
    <row r="439" spans="1:14" ht="12.75" customHeight="1">
      <c r="A439" s="22"/>
      <c r="B439" s="23"/>
      <c r="C439" s="23"/>
      <c r="D439" s="23"/>
      <c r="E439" s="23"/>
      <c r="F439" s="23"/>
      <c r="G439" s="23"/>
      <c r="H439" s="23"/>
      <c r="I439" s="25" t="s">
        <v>44</v>
      </c>
      <c r="J439" s="25"/>
      <c r="K439" s="25"/>
      <c r="L439" s="23">
        <f>G436*2.8%</f>
        <v>9543.754079999999</v>
      </c>
      <c r="M439" s="23"/>
      <c r="N439" s="23"/>
    </row>
    <row r="440" spans="1:14" ht="12.75" customHeight="1">
      <c r="A440" s="22" t="s">
        <v>45</v>
      </c>
      <c r="B440" s="23"/>
      <c r="C440" s="23"/>
      <c r="D440" s="23"/>
      <c r="E440" s="23">
        <f>E436</f>
        <v>340385.58</v>
      </c>
      <c r="F440" s="23"/>
      <c r="G440" s="23">
        <f>SUM(G435:G439)</f>
        <v>340848.36</v>
      </c>
      <c r="H440" s="23"/>
      <c r="I440" s="23" t="s">
        <v>46</v>
      </c>
      <c r="J440" s="23"/>
      <c r="K440" s="23"/>
      <c r="L440" s="23">
        <f>SUM(L435:L439)</f>
        <v>336777.63108</v>
      </c>
      <c r="M440" s="23"/>
      <c r="N440" s="23"/>
    </row>
    <row r="441" spans="1:12" ht="12.75">
      <c r="A441" s="26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</row>
    <row r="442" spans="1:12" ht="12.75">
      <c r="A442" s="21" t="s">
        <v>80</v>
      </c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8"/>
    </row>
    <row r="443" spans="1:4" ht="12.75">
      <c r="A443" s="29"/>
      <c r="B443" s="29"/>
      <c r="C443" s="29"/>
      <c r="D443" s="29"/>
    </row>
    <row r="444" ht="12.75">
      <c r="A444" s="29" t="s">
        <v>110</v>
      </c>
    </row>
    <row r="445" spans="1:5" ht="12.75">
      <c r="A445" s="29" t="s">
        <v>111</v>
      </c>
      <c r="E445" s="21"/>
    </row>
    <row r="447" ht="12.75">
      <c r="B447" t="s">
        <v>83</v>
      </c>
    </row>
    <row r="449" spans="1:12" ht="12.75">
      <c r="A449" s="21"/>
      <c r="B449" s="21"/>
      <c r="C449" s="21"/>
      <c r="D449" s="21"/>
      <c r="E449" s="21" t="s">
        <v>31</v>
      </c>
      <c r="F449" s="21"/>
      <c r="G449" s="21"/>
      <c r="H449" s="21"/>
      <c r="I449" s="21"/>
      <c r="J449" s="21"/>
      <c r="K449" s="21"/>
      <c r="L449" s="21"/>
    </row>
    <row r="450" spans="1:12" ht="12.75">
      <c r="A450" s="21"/>
      <c r="B450" s="21"/>
      <c r="C450" s="21"/>
      <c r="D450" s="21"/>
      <c r="E450" s="21" t="s">
        <v>137</v>
      </c>
      <c r="F450" s="21"/>
      <c r="G450" s="21"/>
      <c r="H450" s="21"/>
      <c r="I450" s="21"/>
      <c r="J450" s="21"/>
      <c r="K450" s="21"/>
      <c r="L450" s="21"/>
    </row>
    <row r="451" spans="1:14" ht="105" customHeight="1">
      <c r="A451" s="22" t="s">
        <v>1</v>
      </c>
      <c r="B451" s="22" t="s">
        <v>2</v>
      </c>
      <c r="C451" s="22" t="s">
        <v>73</v>
      </c>
      <c r="D451" s="22"/>
      <c r="E451" s="22" t="s">
        <v>74</v>
      </c>
      <c r="F451" s="22"/>
      <c r="G451" s="22" t="s">
        <v>75</v>
      </c>
      <c r="H451" s="22" t="s">
        <v>76</v>
      </c>
      <c r="I451" s="22" t="s">
        <v>77</v>
      </c>
      <c r="J451" s="22"/>
      <c r="K451" s="22"/>
      <c r="L451" s="22"/>
      <c r="M451" s="22"/>
      <c r="N451" s="22"/>
    </row>
    <row r="452" spans="1:14" ht="12.75" customHeight="1">
      <c r="A452" s="22"/>
      <c r="B452" s="23"/>
      <c r="C452" s="23"/>
      <c r="D452" s="23"/>
      <c r="E452" s="23"/>
      <c r="F452" s="23"/>
      <c r="G452" s="23"/>
      <c r="H452" s="23"/>
      <c r="I452" s="24" t="s">
        <v>39</v>
      </c>
      <c r="J452" s="24"/>
      <c r="K452" s="24"/>
      <c r="L452" s="23">
        <f>E453*0.15</f>
        <v>123807.97649999999</v>
      </c>
      <c r="M452" s="23"/>
      <c r="N452" s="23"/>
    </row>
    <row r="453" spans="1:14" ht="12.75" customHeight="1">
      <c r="A453" s="30" t="s">
        <v>138</v>
      </c>
      <c r="B453" s="23">
        <v>5152</v>
      </c>
      <c r="C453" s="23">
        <v>-39390.9</v>
      </c>
      <c r="D453" s="23"/>
      <c r="E453" s="23">
        <v>825386.51</v>
      </c>
      <c r="F453" s="23"/>
      <c r="G453" s="23">
        <v>818616.14</v>
      </c>
      <c r="H453" s="23">
        <f>G453/E453*100</f>
        <v>99.17973338333334</v>
      </c>
      <c r="I453" s="24" t="s">
        <v>40</v>
      </c>
      <c r="J453" s="24"/>
      <c r="K453" s="24"/>
      <c r="L453" s="23">
        <f>1.111*12*B453</f>
        <v>68686.464</v>
      </c>
      <c r="M453" s="23"/>
      <c r="N453" s="23"/>
    </row>
    <row r="454" spans="1:14" ht="26.25" customHeight="1">
      <c r="A454" s="22"/>
      <c r="B454" s="23"/>
      <c r="C454" s="23"/>
      <c r="D454" s="23"/>
      <c r="E454" s="23"/>
      <c r="F454" s="23"/>
      <c r="G454" s="23"/>
      <c r="H454" s="23"/>
      <c r="I454" s="24" t="s">
        <v>78</v>
      </c>
      <c r="J454" s="24"/>
      <c r="K454" s="24"/>
      <c r="L454" s="23">
        <v>229468.9</v>
      </c>
      <c r="M454" s="23"/>
      <c r="N454" s="23"/>
    </row>
    <row r="455" spans="1:14" ht="60.75" customHeight="1">
      <c r="A455" s="22"/>
      <c r="B455" s="23"/>
      <c r="C455" s="23"/>
      <c r="D455" s="23"/>
      <c r="E455" s="23"/>
      <c r="F455" s="23"/>
      <c r="G455" s="23"/>
      <c r="H455" s="23"/>
      <c r="I455" s="24" t="s">
        <v>79</v>
      </c>
      <c r="J455" s="24"/>
      <c r="K455" s="24"/>
      <c r="L455" s="23">
        <v>549010.6</v>
      </c>
      <c r="M455" s="23"/>
      <c r="N455" s="23"/>
    </row>
    <row r="456" spans="1:14" ht="12.75" customHeight="1">
      <c r="A456" s="22"/>
      <c r="B456" s="23"/>
      <c r="C456" s="23"/>
      <c r="D456" s="23"/>
      <c r="E456" s="23"/>
      <c r="F456" s="23"/>
      <c r="G456" s="23"/>
      <c r="H456" s="23"/>
      <c r="I456" s="25" t="s">
        <v>44</v>
      </c>
      <c r="J456" s="25"/>
      <c r="K456" s="25"/>
      <c r="L456" s="23">
        <f>G453*2.8%</f>
        <v>22921.25192</v>
      </c>
      <c r="M456" s="23"/>
      <c r="N456" s="23"/>
    </row>
    <row r="457" spans="1:14" ht="12.75" customHeight="1">
      <c r="A457" s="22" t="s">
        <v>45</v>
      </c>
      <c r="B457" s="23"/>
      <c r="C457" s="23"/>
      <c r="D457" s="23"/>
      <c r="E457" s="23">
        <f>E453</f>
        <v>825386.51</v>
      </c>
      <c r="F457" s="23"/>
      <c r="G457" s="23">
        <f>SUM(G452:G456)</f>
        <v>818616.14</v>
      </c>
      <c r="H457" s="23"/>
      <c r="I457" s="23" t="s">
        <v>46</v>
      </c>
      <c r="J457" s="23"/>
      <c r="K457" s="23"/>
      <c r="L457" s="23">
        <f>SUM(L452:L456)</f>
        <v>993895.1924199999</v>
      </c>
      <c r="M457" s="23"/>
      <c r="N457" s="23"/>
    </row>
    <row r="458" spans="1:12" ht="12.75">
      <c r="A458" s="26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</row>
    <row r="459" spans="1:12" ht="12.75">
      <c r="A459" s="21" t="s">
        <v>80</v>
      </c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8"/>
    </row>
    <row r="460" spans="1:4" ht="12.75">
      <c r="A460" s="29"/>
      <c r="B460" s="29"/>
      <c r="C460" s="29"/>
      <c r="D460" s="29"/>
    </row>
    <row r="461" ht="12.75">
      <c r="A461" s="29" t="s">
        <v>110</v>
      </c>
    </row>
    <row r="462" spans="1:5" ht="12.75">
      <c r="A462" s="29" t="s">
        <v>111</v>
      </c>
      <c r="E462" s="21"/>
    </row>
    <row r="464" ht="12.75">
      <c r="B464" t="s">
        <v>83</v>
      </c>
    </row>
    <row r="466" spans="1:12" ht="12.75">
      <c r="A466" s="21"/>
      <c r="B466" s="21"/>
      <c r="C466" s="21"/>
      <c r="D466" s="21"/>
      <c r="E466" s="21" t="s">
        <v>31</v>
      </c>
      <c r="F466" s="21"/>
      <c r="G466" s="21"/>
      <c r="H466" s="21"/>
      <c r="I466" s="21"/>
      <c r="J466" s="21"/>
      <c r="K466" s="21"/>
      <c r="L466" s="21"/>
    </row>
    <row r="467" spans="1:12" ht="12.75">
      <c r="A467" s="21"/>
      <c r="B467" s="21"/>
      <c r="C467" s="21"/>
      <c r="D467" s="21"/>
      <c r="E467" s="21" t="s">
        <v>139</v>
      </c>
      <c r="F467" s="21"/>
      <c r="G467" s="21"/>
      <c r="H467" s="21"/>
      <c r="I467" s="21"/>
      <c r="J467" s="21"/>
      <c r="K467" s="21"/>
      <c r="L467" s="21"/>
    </row>
    <row r="468" spans="1:14" ht="93" customHeight="1">
      <c r="A468" s="22" t="s">
        <v>1</v>
      </c>
      <c r="B468" s="22" t="s">
        <v>2</v>
      </c>
      <c r="C468" s="22" t="s">
        <v>73</v>
      </c>
      <c r="D468" s="22"/>
      <c r="E468" s="22" t="s">
        <v>74</v>
      </c>
      <c r="F468" s="22"/>
      <c r="G468" s="22" t="s">
        <v>75</v>
      </c>
      <c r="H468" s="22" t="s">
        <v>76</v>
      </c>
      <c r="I468" s="22" t="s">
        <v>77</v>
      </c>
      <c r="J468" s="22"/>
      <c r="K468" s="22"/>
      <c r="L468" s="22"/>
      <c r="M468" s="22"/>
      <c r="N468" s="22"/>
    </row>
    <row r="469" spans="1:14" ht="12.75" customHeight="1">
      <c r="A469" s="22"/>
      <c r="B469" s="23"/>
      <c r="C469" s="23"/>
      <c r="D469" s="23"/>
      <c r="E469" s="23"/>
      <c r="F469" s="23"/>
      <c r="G469" s="23"/>
      <c r="H469" s="23"/>
      <c r="I469" s="24" t="s">
        <v>39</v>
      </c>
      <c r="J469" s="24"/>
      <c r="K469" s="24"/>
      <c r="L469" s="23">
        <f>E470*0.15</f>
        <v>101444.517</v>
      </c>
      <c r="M469" s="23"/>
      <c r="N469" s="23"/>
    </row>
    <row r="470" spans="1:14" ht="12.75" customHeight="1">
      <c r="A470" s="30" t="s">
        <v>140</v>
      </c>
      <c r="B470" s="23">
        <v>4289.2</v>
      </c>
      <c r="C470" s="23">
        <v>3634.7</v>
      </c>
      <c r="D470" s="23"/>
      <c r="E470" s="23">
        <v>676296.78</v>
      </c>
      <c r="F470" s="23"/>
      <c r="G470" s="23">
        <v>716050.42</v>
      </c>
      <c r="H470" s="23">
        <f>G470/E470*100</f>
        <v>105.87813533579148</v>
      </c>
      <c r="I470" s="24" t="s">
        <v>40</v>
      </c>
      <c r="J470" s="24"/>
      <c r="K470" s="24"/>
      <c r="L470" s="23">
        <f>1.111*12*B470</f>
        <v>57183.6144</v>
      </c>
      <c r="M470" s="23"/>
      <c r="N470" s="23"/>
    </row>
    <row r="471" spans="1:14" ht="24" customHeight="1">
      <c r="A471" s="22"/>
      <c r="B471" s="23"/>
      <c r="C471" s="23"/>
      <c r="D471" s="23"/>
      <c r="E471" s="23"/>
      <c r="F471" s="23"/>
      <c r="G471" s="23"/>
      <c r="H471" s="23"/>
      <c r="I471" s="24" t="s">
        <v>78</v>
      </c>
      <c r="J471" s="24"/>
      <c r="K471" s="24"/>
      <c r="L471" s="23">
        <v>191540.2</v>
      </c>
      <c r="M471" s="23"/>
      <c r="N471" s="23"/>
    </row>
    <row r="472" spans="1:14" ht="61.5" customHeight="1">
      <c r="A472" s="22"/>
      <c r="B472" s="23"/>
      <c r="C472" s="23"/>
      <c r="D472" s="23"/>
      <c r="E472" s="23"/>
      <c r="F472" s="23"/>
      <c r="G472" s="23"/>
      <c r="H472" s="23"/>
      <c r="I472" s="24" t="s">
        <v>79</v>
      </c>
      <c r="J472" s="24"/>
      <c r="K472" s="24"/>
      <c r="L472" s="23">
        <v>431382.2</v>
      </c>
      <c r="M472" s="23"/>
      <c r="N472" s="23"/>
    </row>
    <row r="473" spans="1:14" ht="12.75" customHeight="1">
      <c r="A473" s="22"/>
      <c r="B473" s="23"/>
      <c r="C473" s="23"/>
      <c r="D473" s="23"/>
      <c r="E473" s="23"/>
      <c r="F473" s="23"/>
      <c r="G473" s="23"/>
      <c r="H473" s="23"/>
      <c r="I473" s="25" t="s">
        <v>44</v>
      </c>
      <c r="J473" s="25"/>
      <c r="K473" s="25"/>
      <c r="L473" s="23">
        <f>G470*2.8%</f>
        <v>20049.41176</v>
      </c>
      <c r="M473" s="23"/>
      <c r="N473" s="23"/>
    </row>
    <row r="474" spans="1:14" ht="12.75" customHeight="1">
      <c r="A474" s="22" t="s">
        <v>45</v>
      </c>
      <c r="B474" s="23"/>
      <c r="C474" s="23"/>
      <c r="D474" s="23"/>
      <c r="E474" s="23">
        <f>E470</f>
        <v>676296.78</v>
      </c>
      <c r="F474" s="23"/>
      <c r="G474" s="23">
        <f>SUM(G469:G473)</f>
        <v>716050.42</v>
      </c>
      <c r="H474" s="23"/>
      <c r="I474" s="23" t="s">
        <v>46</v>
      </c>
      <c r="J474" s="23"/>
      <c r="K474" s="23"/>
      <c r="L474" s="23">
        <f>SUM(L469:L473)</f>
        <v>801599.94316</v>
      </c>
      <c r="M474" s="23"/>
      <c r="N474" s="23"/>
    </row>
    <row r="475" spans="1:12" ht="12.75">
      <c r="A475" s="26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</row>
    <row r="476" spans="1:12" ht="12.75">
      <c r="A476" s="21" t="s">
        <v>80</v>
      </c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8"/>
    </row>
    <row r="477" spans="1:4" ht="12.75">
      <c r="A477" s="29"/>
      <c r="B477" s="29"/>
      <c r="C477" s="29"/>
      <c r="D477" s="29"/>
    </row>
    <row r="478" ht="12.75">
      <c r="A478" s="29" t="s">
        <v>110</v>
      </c>
    </row>
    <row r="479" spans="1:5" ht="12.75">
      <c r="A479" s="29" t="s">
        <v>111</v>
      </c>
      <c r="E479" s="21"/>
    </row>
    <row r="481" ht="12.75">
      <c r="B481" t="s">
        <v>83</v>
      </c>
    </row>
    <row r="483" spans="1:12" ht="12.75">
      <c r="A483" s="21"/>
      <c r="B483" s="21"/>
      <c r="C483" s="21"/>
      <c r="D483" s="21"/>
      <c r="E483" s="21" t="s">
        <v>31</v>
      </c>
      <c r="F483" s="21"/>
      <c r="G483" s="21"/>
      <c r="H483" s="21"/>
      <c r="I483" s="21"/>
      <c r="J483" s="21"/>
      <c r="K483" s="21"/>
      <c r="L483" s="21"/>
    </row>
    <row r="484" spans="1:12" ht="12.75">
      <c r="A484" s="21"/>
      <c r="B484" s="21"/>
      <c r="C484" s="21"/>
      <c r="D484" s="21"/>
      <c r="E484" s="21" t="s">
        <v>141</v>
      </c>
      <c r="F484" s="21"/>
      <c r="G484" s="21"/>
      <c r="H484" s="21"/>
      <c r="I484" s="21"/>
      <c r="J484" s="21"/>
      <c r="K484" s="21"/>
      <c r="L484" s="21"/>
    </row>
    <row r="485" spans="1:14" ht="12.75" customHeight="1">
      <c r="A485" s="22" t="s">
        <v>1</v>
      </c>
      <c r="B485" s="22" t="s">
        <v>2</v>
      </c>
      <c r="C485" s="22" t="s">
        <v>73</v>
      </c>
      <c r="D485" s="22"/>
      <c r="E485" s="22" t="s">
        <v>74</v>
      </c>
      <c r="F485" s="22"/>
      <c r="G485" s="22" t="s">
        <v>75</v>
      </c>
      <c r="H485" s="22" t="s">
        <v>76</v>
      </c>
      <c r="I485" s="22" t="s">
        <v>77</v>
      </c>
      <c r="J485" s="22"/>
      <c r="K485" s="22"/>
      <c r="L485" s="22"/>
      <c r="M485" s="22"/>
      <c r="N485" s="22"/>
    </row>
    <row r="486" spans="1:14" ht="12.75" customHeight="1">
      <c r="A486" s="22"/>
      <c r="B486" s="23"/>
      <c r="C486" s="23"/>
      <c r="D486" s="23"/>
      <c r="E486" s="23"/>
      <c r="F486" s="23"/>
      <c r="G486" s="23"/>
      <c r="H486" s="23"/>
      <c r="I486" s="24" t="s">
        <v>39</v>
      </c>
      <c r="J486" s="24"/>
      <c r="K486" s="24"/>
      <c r="L486" s="23">
        <f>E487*0.15</f>
        <v>66940.95599999999</v>
      </c>
      <c r="M486" s="23"/>
      <c r="N486" s="23"/>
    </row>
    <row r="487" spans="1:14" ht="12.75" customHeight="1">
      <c r="A487" s="30" t="s">
        <v>142</v>
      </c>
      <c r="B487" s="23">
        <v>2785.3</v>
      </c>
      <c r="C487" s="23">
        <v>-60073.7</v>
      </c>
      <c r="D487" s="23"/>
      <c r="E487" s="23">
        <v>446273.04</v>
      </c>
      <c r="F487" s="23"/>
      <c r="G487" s="23">
        <v>453105.79</v>
      </c>
      <c r="H487" s="23">
        <f>G487/E487*100</f>
        <v>101.53106940988414</v>
      </c>
      <c r="I487" s="24" t="s">
        <v>40</v>
      </c>
      <c r="J487" s="24"/>
      <c r="K487" s="24"/>
      <c r="L487" s="23">
        <f>1.111*12*B487</f>
        <v>37133.619600000005</v>
      </c>
      <c r="M487" s="23"/>
      <c r="N487" s="23"/>
    </row>
    <row r="488" spans="1:14" ht="12.75" customHeight="1">
      <c r="A488" s="22"/>
      <c r="B488" s="23"/>
      <c r="C488" s="23"/>
      <c r="D488" s="23"/>
      <c r="E488" s="23"/>
      <c r="F488" s="23"/>
      <c r="G488" s="23"/>
      <c r="H488" s="23"/>
      <c r="I488" s="24" t="s">
        <v>78</v>
      </c>
      <c r="J488" s="24"/>
      <c r="K488" s="24"/>
      <c r="L488" s="23">
        <v>134647.1</v>
      </c>
      <c r="M488" s="23"/>
      <c r="N488" s="23"/>
    </row>
    <row r="489" spans="1:14" ht="12.75" customHeight="1">
      <c r="A489" s="22"/>
      <c r="B489" s="23"/>
      <c r="C489" s="23"/>
      <c r="D489" s="23"/>
      <c r="E489" s="23"/>
      <c r="F489" s="23"/>
      <c r="G489" s="23"/>
      <c r="H489" s="23"/>
      <c r="I489" s="24" t="s">
        <v>79</v>
      </c>
      <c r="J489" s="24"/>
      <c r="K489" s="24"/>
      <c r="L489" s="23">
        <v>389200.43</v>
      </c>
      <c r="M489" s="23"/>
      <c r="N489" s="23"/>
    </row>
    <row r="490" spans="1:14" ht="12.75" customHeight="1">
      <c r="A490" s="22"/>
      <c r="B490" s="23"/>
      <c r="C490" s="23"/>
      <c r="D490" s="23"/>
      <c r="E490" s="23"/>
      <c r="F490" s="23"/>
      <c r="G490" s="23"/>
      <c r="H490" s="23"/>
      <c r="I490" s="25" t="s">
        <v>44</v>
      </c>
      <c r="J490" s="25"/>
      <c r="K490" s="25"/>
      <c r="L490" s="23">
        <f>G487*2.8%</f>
        <v>12686.962119999998</v>
      </c>
      <c r="M490" s="23"/>
      <c r="N490" s="23"/>
    </row>
    <row r="491" spans="1:14" ht="12.75" customHeight="1">
      <c r="A491" s="22" t="s">
        <v>45</v>
      </c>
      <c r="B491" s="23"/>
      <c r="C491" s="23"/>
      <c r="D491" s="23"/>
      <c r="E491" s="23">
        <f>E487</f>
        <v>446273.04</v>
      </c>
      <c r="F491" s="23"/>
      <c r="G491" s="23">
        <f>SUM(G486:G490)</f>
        <v>453105.79</v>
      </c>
      <c r="H491" s="23"/>
      <c r="I491" s="23" t="s">
        <v>46</v>
      </c>
      <c r="J491" s="23"/>
      <c r="K491" s="23"/>
      <c r="L491" s="23">
        <f>SUM(L486:L490)</f>
        <v>640609.06772</v>
      </c>
      <c r="M491" s="23"/>
      <c r="N491" s="23"/>
    </row>
    <row r="492" spans="1:12" ht="12.75">
      <c r="A492" s="26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</row>
    <row r="493" spans="1:12" ht="12.75">
      <c r="A493" s="21" t="s">
        <v>80</v>
      </c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8"/>
    </row>
    <row r="494" spans="1:4" ht="12.75">
      <c r="A494" s="29"/>
      <c r="B494" s="29"/>
      <c r="C494" s="29"/>
      <c r="D494" s="29"/>
    </row>
    <row r="495" ht="12.75">
      <c r="A495" s="29" t="s">
        <v>110</v>
      </c>
    </row>
    <row r="496" spans="1:5" ht="12.75">
      <c r="A496" s="29" t="s">
        <v>111</v>
      </c>
      <c r="E496" s="21"/>
    </row>
    <row r="498" ht="12.75">
      <c r="B498" t="s">
        <v>83</v>
      </c>
    </row>
    <row r="500" spans="1:12" ht="12.75">
      <c r="A500" s="21"/>
      <c r="B500" s="21"/>
      <c r="C500" s="21"/>
      <c r="D500" s="21"/>
      <c r="E500" s="21" t="s">
        <v>31</v>
      </c>
      <c r="F500" s="21"/>
      <c r="G500" s="21"/>
      <c r="H500" s="21"/>
      <c r="I500" s="21"/>
      <c r="J500" s="21"/>
      <c r="K500" s="21"/>
      <c r="L500" s="21"/>
    </row>
    <row r="501" spans="1:12" ht="12.75">
      <c r="A501" s="21"/>
      <c r="B501" s="21"/>
      <c r="C501" s="21"/>
      <c r="D501" s="21"/>
      <c r="E501" s="21" t="s">
        <v>143</v>
      </c>
      <c r="F501" s="21"/>
      <c r="G501" s="21"/>
      <c r="H501" s="21"/>
      <c r="I501" s="21"/>
      <c r="J501" s="21"/>
      <c r="K501" s="21"/>
      <c r="L501" s="21"/>
    </row>
    <row r="502" spans="1:14" ht="100.5" customHeight="1">
      <c r="A502" s="22" t="s">
        <v>1</v>
      </c>
      <c r="B502" s="22" t="s">
        <v>2</v>
      </c>
      <c r="C502" s="22" t="s">
        <v>73</v>
      </c>
      <c r="D502" s="22"/>
      <c r="E502" s="22" t="s">
        <v>74</v>
      </c>
      <c r="F502" s="22"/>
      <c r="G502" s="22" t="s">
        <v>75</v>
      </c>
      <c r="H502" s="22" t="s">
        <v>76</v>
      </c>
      <c r="I502" s="22" t="s">
        <v>77</v>
      </c>
      <c r="J502" s="22"/>
      <c r="K502" s="22"/>
      <c r="L502" s="22"/>
      <c r="M502" s="22"/>
      <c r="N502" s="22"/>
    </row>
    <row r="503" spans="1:14" ht="12.75" customHeight="1">
      <c r="A503" s="22"/>
      <c r="B503" s="23"/>
      <c r="C503" s="23"/>
      <c r="D503" s="23"/>
      <c r="E503" s="23"/>
      <c r="F503" s="23"/>
      <c r="G503" s="23"/>
      <c r="H503" s="23"/>
      <c r="I503" s="24" t="s">
        <v>39</v>
      </c>
      <c r="J503" s="24"/>
      <c r="K503" s="24"/>
      <c r="L503" s="23">
        <f>E504*0.15</f>
        <v>75907.6125</v>
      </c>
      <c r="M503" s="23"/>
      <c r="N503" s="23"/>
    </row>
    <row r="504" spans="1:14" ht="12.75" customHeight="1">
      <c r="A504" s="30" t="s">
        <v>144</v>
      </c>
      <c r="B504" s="23">
        <v>3200.1</v>
      </c>
      <c r="C504" s="23">
        <v>-63415</v>
      </c>
      <c r="D504" s="23"/>
      <c r="E504" s="23">
        <v>506050.75</v>
      </c>
      <c r="F504" s="23"/>
      <c r="G504" s="23">
        <v>519853.76</v>
      </c>
      <c r="H504" s="23">
        <f>G504/E504*100</f>
        <v>102.72759402095542</v>
      </c>
      <c r="I504" s="24" t="s">
        <v>40</v>
      </c>
      <c r="J504" s="24"/>
      <c r="K504" s="24"/>
      <c r="L504" s="23">
        <f>1.111*12*B504</f>
        <v>42663.7332</v>
      </c>
      <c r="M504" s="23"/>
      <c r="N504" s="23"/>
    </row>
    <row r="505" spans="1:14" ht="24.75" customHeight="1">
      <c r="A505" s="22"/>
      <c r="B505" s="23"/>
      <c r="C505" s="23"/>
      <c r="D505" s="23"/>
      <c r="E505" s="23"/>
      <c r="F505" s="23"/>
      <c r="G505" s="23"/>
      <c r="H505" s="23"/>
      <c r="I505" s="24" t="s">
        <v>78</v>
      </c>
      <c r="J505" s="24"/>
      <c r="K505" s="24"/>
      <c r="L505" s="23">
        <v>189643.7</v>
      </c>
      <c r="M505" s="23"/>
      <c r="N505" s="23"/>
    </row>
    <row r="506" spans="1:14" ht="60.75" customHeight="1">
      <c r="A506" s="22"/>
      <c r="B506" s="23"/>
      <c r="C506" s="23"/>
      <c r="D506" s="23"/>
      <c r="E506" s="23"/>
      <c r="F506" s="23"/>
      <c r="G506" s="23"/>
      <c r="H506" s="23"/>
      <c r="I506" s="24" t="s">
        <v>79</v>
      </c>
      <c r="J506" s="24"/>
      <c r="K506" s="24"/>
      <c r="L506" s="23">
        <v>296571.82</v>
      </c>
      <c r="M506" s="23"/>
      <c r="N506" s="23"/>
    </row>
    <row r="507" spans="1:14" ht="12.75" customHeight="1">
      <c r="A507" s="22"/>
      <c r="B507" s="23"/>
      <c r="C507" s="23"/>
      <c r="D507" s="23"/>
      <c r="E507" s="23"/>
      <c r="F507" s="23"/>
      <c r="G507" s="23"/>
      <c r="H507" s="23"/>
      <c r="I507" s="25" t="s">
        <v>44</v>
      </c>
      <c r="J507" s="25"/>
      <c r="K507" s="25"/>
      <c r="L507" s="23">
        <f>G504*2.8%</f>
        <v>14555.905279999999</v>
      </c>
      <c r="M507" s="23"/>
      <c r="N507" s="23"/>
    </row>
    <row r="508" spans="1:14" ht="12.75" customHeight="1">
      <c r="A508" s="22" t="s">
        <v>45</v>
      </c>
      <c r="B508" s="23"/>
      <c r="C508" s="23"/>
      <c r="D508" s="23"/>
      <c r="E508" s="23">
        <f>E504</f>
        <v>506050.75</v>
      </c>
      <c r="F508" s="23"/>
      <c r="G508" s="23">
        <f>SUM(G503:G507)</f>
        <v>519853.76</v>
      </c>
      <c r="H508" s="23"/>
      <c r="I508" s="23" t="s">
        <v>46</v>
      </c>
      <c r="J508" s="23"/>
      <c r="K508" s="23"/>
      <c r="L508" s="23">
        <f>SUM(L503:L507)</f>
        <v>619342.77098</v>
      </c>
      <c r="M508" s="23"/>
      <c r="N508" s="23"/>
    </row>
    <row r="509" spans="1:12" ht="12.75">
      <c r="A509" s="26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</row>
    <row r="510" spans="1:12" ht="12.75">
      <c r="A510" s="21" t="s">
        <v>80</v>
      </c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8"/>
    </row>
    <row r="511" spans="1:4" ht="12.75">
      <c r="A511" s="29"/>
      <c r="B511" s="29"/>
      <c r="C511" s="29"/>
      <c r="D511" s="29"/>
    </row>
    <row r="512" ht="12.75">
      <c r="A512" s="29" t="s">
        <v>110</v>
      </c>
    </row>
    <row r="513" spans="1:5" ht="12.75">
      <c r="A513" s="29" t="s">
        <v>111</v>
      </c>
      <c r="E513" s="21"/>
    </row>
    <row r="515" ht="12.75">
      <c r="B515" t="s">
        <v>83</v>
      </c>
    </row>
    <row r="517" spans="1:12" ht="12.75">
      <c r="A517" s="21"/>
      <c r="B517" s="21"/>
      <c r="C517" s="21"/>
      <c r="D517" s="21"/>
      <c r="E517" s="21" t="s">
        <v>31</v>
      </c>
      <c r="F517" s="21"/>
      <c r="G517" s="21"/>
      <c r="H517" s="21"/>
      <c r="I517" s="21"/>
      <c r="J517" s="21"/>
      <c r="K517" s="21"/>
      <c r="L517" s="21"/>
    </row>
    <row r="518" spans="1:12" ht="12.75">
      <c r="A518" s="21"/>
      <c r="B518" s="21"/>
      <c r="C518" s="21"/>
      <c r="D518" s="21"/>
      <c r="E518" s="21" t="s">
        <v>145</v>
      </c>
      <c r="F518" s="21"/>
      <c r="G518" s="21"/>
      <c r="H518" s="21"/>
      <c r="I518" s="21"/>
      <c r="J518" s="21"/>
      <c r="K518" s="21"/>
      <c r="L518" s="21"/>
    </row>
    <row r="519" spans="1:14" ht="12.75" customHeight="1">
      <c r="A519" s="22" t="s">
        <v>1</v>
      </c>
      <c r="B519" s="22" t="s">
        <v>2</v>
      </c>
      <c r="C519" s="22" t="s">
        <v>73</v>
      </c>
      <c r="D519" s="22"/>
      <c r="E519" s="22" t="s">
        <v>74</v>
      </c>
      <c r="F519" s="22"/>
      <c r="G519" s="22" t="s">
        <v>75</v>
      </c>
      <c r="H519" s="22" t="s">
        <v>76</v>
      </c>
      <c r="I519" s="22" t="s">
        <v>77</v>
      </c>
      <c r="J519" s="22"/>
      <c r="K519" s="22"/>
      <c r="L519" s="22"/>
      <c r="M519" s="22"/>
      <c r="N519" s="22"/>
    </row>
    <row r="520" spans="1:14" ht="12.75" customHeight="1">
      <c r="A520" s="22"/>
      <c r="B520" s="23"/>
      <c r="C520" s="23"/>
      <c r="D520" s="23"/>
      <c r="E520" s="23"/>
      <c r="F520" s="23"/>
      <c r="G520" s="23"/>
      <c r="H520" s="23"/>
      <c r="I520" s="24" t="s">
        <v>39</v>
      </c>
      <c r="J520" s="24"/>
      <c r="K520" s="24"/>
      <c r="L520" s="23">
        <f>E521*0.15</f>
        <v>51692.136</v>
      </c>
      <c r="M520" s="23"/>
      <c r="N520" s="23"/>
    </row>
    <row r="521" spans="1:14" ht="12.75" customHeight="1">
      <c r="A521" s="30" t="s">
        <v>146</v>
      </c>
      <c r="B521" s="23">
        <v>2166</v>
      </c>
      <c r="C521" s="23">
        <v>-110524.9</v>
      </c>
      <c r="D521" s="23"/>
      <c r="E521" s="23">
        <v>344614.24</v>
      </c>
      <c r="F521" s="23"/>
      <c r="G521" s="23">
        <v>366315.79</v>
      </c>
      <c r="H521" s="23">
        <f>G521/E521*100</f>
        <v>106.29734569296963</v>
      </c>
      <c r="I521" s="24" t="s">
        <v>40</v>
      </c>
      <c r="J521" s="24"/>
      <c r="K521" s="24"/>
      <c r="L521" s="23">
        <f>1.111*12*B521</f>
        <v>28877.112</v>
      </c>
      <c r="M521" s="23"/>
      <c r="N521" s="23"/>
    </row>
    <row r="522" spans="1:14" ht="12.75" customHeight="1">
      <c r="A522" s="22"/>
      <c r="B522" s="23"/>
      <c r="C522" s="23"/>
      <c r="D522" s="23"/>
      <c r="E522" s="23"/>
      <c r="F522" s="23"/>
      <c r="G522" s="23"/>
      <c r="H522" s="23"/>
      <c r="I522" s="24" t="s">
        <v>78</v>
      </c>
      <c r="J522" s="24"/>
      <c r="K522" s="24"/>
      <c r="L522" s="23">
        <v>96718.3</v>
      </c>
      <c r="M522" s="23"/>
      <c r="N522" s="23"/>
    </row>
    <row r="523" spans="1:14" ht="12.75" customHeight="1">
      <c r="A523" s="22"/>
      <c r="B523" s="23"/>
      <c r="C523" s="23"/>
      <c r="D523" s="23"/>
      <c r="E523" s="23"/>
      <c r="F523" s="23"/>
      <c r="G523" s="23"/>
      <c r="H523" s="23"/>
      <c r="I523" s="24" t="s">
        <v>79</v>
      </c>
      <c r="J523" s="24"/>
      <c r="K523" s="24"/>
      <c r="L523" s="23">
        <v>258703.68</v>
      </c>
      <c r="M523" s="23"/>
      <c r="N523" s="23"/>
    </row>
    <row r="524" spans="1:14" ht="12.75" customHeight="1">
      <c r="A524" s="22"/>
      <c r="B524" s="23"/>
      <c r="C524" s="23"/>
      <c r="D524" s="23"/>
      <c r="E524" s="23"/>
      <c r="F524" s="23"/>
      <c r="G524" s="23"/>
      <c r="H524" s="23"/>
      <c r="I524" s="25" t="s">
        <v>44</v>
      </c>
      <c r="J524" s="25"/>
      <c r="K524" s="25"/>
      <c r="L524" s="23">
        <f>G521*2.8%</f>
        <v>10256.842119999998</v>
      </c>
      <c r="M524" s="23"/>
      <c r="N524" s="23"/>
    </row>
    <row r="525" spans="1:14" ht="12.75" customHeight="1">
      <c r="A525" s="22" t="s">
        <v>45</v>
      </c>
      <c r="B525" s="23"/>
      <c r="C525" s="23"/>
      <c r="D525" s="23"/>
      <c r="E525" s="23">
        <f>E521</f>
        <v>344614.24</v>
      </c>
      <c r="F525" s="23"/>
      <c r="G525" s="23">
        <f>SUM(G520:G524)</f>
        <v>366315.79</v>
      </c>
      <c r="H525" s="23"/>
      <c r="I525" s="23" t="s">
        <v>46</v>
      </c>
      <c r="J525" s="23"/>
      <c r="K525" s="23"/>
      <c r="L525" s="23">
        <f>SUM(L520:L524)</f>
        <v>446248.07012</v>
      </c>
      <c r="M525" s="23"/>
      <c r="N525" s="23"/>
    </row>
    <row r="526" spans="1:12" ht="12.75">
      <c r="A526" s="26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</row>
    <row r="527" spans="1:12" ht="12.75">
      <c r="A527" s="21" t="s">
        <v>80</v>
      </c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8"/>
    </row>
    <row r="528" spans="1:4" ht="12.75">
      <c r="A528" s="29"/>
      <c r="B528" s="29"/>
      <c r="C528" s="29"/>
      <c r="D528" s="29"/>
    </row>
    <row r="529" ht="12.75">
      <c r="A529" s="29" t="s">
        <v>110</v>
      </c>
    </row>
    <row r="530" spans="1:5" ht="12.75">
      <c r="A530" s="29" t="s">
        <v>111</v>
      </c>
      <c r="E530" s="21"/>
    </row>
    <row r="532" ht="12.75">
      <c r="B532" t="s">
        <v>83</v>
      </c>
    </row>
    <row r="534" spans="1:12" ht="12.75">
      <c r="A534" s="21"/>
      <c r="B534" s="21"/>
      <c r="C534" s="21"/>
      <c r="D534" s="21"/>
      <c r="E534" s="21" t="s">
        <v>31</v>
      </c>
      <c r="F534" s="21"/>
      <c r="G534" s="21"/>
      <c r="H534" s="21"/>
      <c r="I534" s="21"/>
      <c r="J534" s="21"/>
      <c r="K534" s="21"/>
      <c r="L534" s="21"/>
    </row>
    <row r="535" spans="1:12" ht="12.75">
      <c r="A535" s="21"/>
      <c r="B535" s="21"/>
      <c r="C535" s="21"/>
      <c r="D535" s="21"/>
      <c r="E535" s="21" t="s">
        <v>147</v>
      </c>
      <c r="F535" s="21"/>
      <c r="G535" s="21"/>
      <c r="H535" s="21"/>
      <c r="I535" s="21"/>
      <c r="J535" s="21"/>
      <c r="K535" s="21"/>
      <c r="L535" s="21"/>
    </row>
    <row r="536" spans="1:14" ht="104.25" customHeight="1">
      <c r="A536" s="22" t="s">
        <v>1</v>
      </c>
      <c r="B536" s="22" t="s">
        <v>2</v>
      </c>
      <c r="C536" s="22" t="s">
        <v>73</v>
      </c>
      <c r="D536" s="22"/>
      <c r="E536" s="22" t="s">
        <v>74</v>
      </c>
      <c r="F536" s="22"/>
      <c r="G536" s="22" t="s">
        <v>75</v>
      </c>
      <c r="H536" s="22" t="s">
        <v>76</v>
      </c>
      <c r="I536" s="22" t="s">
        <v>77</v>
      </c>
      <c r="J536" s="22"/>
      <c r="K536" s="22"/>
      <c r="L536" s="22"/>
      <c r="M536" s="22"/>
      <c r="N536" s="22"/>
    </row>
    <row r="537" spans="1:14" ht="12.75" customHeight="1">
      <c r="A537" s="22"/>
      <c r="B537" s="23"/>
      <c r="C537" s="23"/>
      <c r="D537" s="23"/>
      <c r="E537" s="23"/>
      <c r="F537" s="23"/>
      <c r="G537" s="23"/>
      <c r="H537" s="23"/>
      <c r="I537" s="24" t="s">
        <v>39</v>
      </c>
      <c r="J537" s="24"/>
      <c r="K537" s="24"/>
      <c r="L537" s="23">
        <f>E538*0.15</f>
        <v>175489.725</v>
      </c>
      <c r="M537" s="23"/>
      <c r="N537" s="23"/>
    </row>
    <row r="538" spans="1:14" ht="12.75" customHeight="1">
      <c r="A538" s="30" t="s">
        <v>148</v>
      </c>
      <c r="B538" s="23">
        <v>7282.9</v>
      </c>
      <c r="C538" s="23">
        <v>-108916.2</v>
      </c>
      <c r="D538" s="23"/>
      <c r="E538" s="23">
        <v>1169931.5</v>
      </c>
      <c r="F538" s="23"/>
      <c r="G538" s="23">
        <v>1174449.16</v>
      </c>
      <c r="H538" s="23">
        <f>G538/E538*100</f>
        <v>100.38614739409957</v>
      </c>
      <c r="I538" s="24" t="s">
        <v>40</v>
      </c>
      <c r="J538" s="24"/>
      <c r="K538" s="24"/>
      <c r="L538" s="23">
        <f>1.111*12*B538</f>
        <v>97095.6228</v>
      </c>
      <c r="M538" s="23"/>
      <c r="N538" s="23"/>
    </row>
    <row r="539" spans="1:14" ht="24" customHeight="1">
      <c r="A539" s="22"/>
      <c r="B539" s="23"/>
      <c r="C539" s="23"/>
      <c r="D539" s="23"/>
      <c r="E539" s="23"/>
      <c r="F539" s="23"/>
      <c r="G539" s="23"/>
      <c r="H539" s="23"/>
      <c r="I539" s="24" t="s">
        <v>78</v>
      </c>
      <c r="J539" s="24"/>
      <c r="K539" s="24"/>
      <c r="L539" s="23">
        <v>324290.8</v>
      </c>
      <c r="M539" s="23"/>
      <c r="N539" s="23"/>
    </row>
    <row r="540" spans="1:14" ht="62.25" customHeight="1">
      <c r="A540" s="22"/>
      <c r="B540" s="23"/>
      <c r="C540" s="23"/>
      <c r="D540" s="23"/>
      <c r="E540" s="23"/>
      <c r="F540" s="23"/>
      <c r="G540" s="23"/>
      <c r="H540" s="23"/>
      <c r="I540" s="24" t="s">
        <v>79</v>
      </c>
      <c r="J540" s="24"/>
      <c r="K540" s="24"/>
      <c r="L540" s="23">
        <v>754506.01</v>
      </c>
      <c r="M540" s="23"/>
      <c r="N540" s="23"/>
    </row>
    <row r="541" spans="1:14" ht="12.75" customHeight="1">
      <c r="A541" s="22"/>
      <c r="B541" s="23"/>
      <c r="C541" s="23"/>
      <c r="D541" s="23"/>
      <c r="E541" s="23"/>
      <c r="F541" s="23"/>
      <c r="G541" s="23"/>
      <c r="H541" s="23"/>
      <c r="I541" s="25" t="s">
        <v>44</v>
      </c>
      <c r="J541" s="25"/>
      <c r="K541" s="25"/>
      <c r="L541" s="23">
        <f>G538*2.8%</f>
        <v>32884.576479999996</v>
      </c>
      <c r="M541" s="23"/>
      <c r="N541" s="23"/>
    </row>
    <row r="542" spans="1:14" ht="12.75" customHeight="1">
      <c r="A542" s="22" t="s">
        <v>45</v>
      </c>
      <c r="B542" s="23"/>
      <c r="C542" s="23"/>
      <c r="D542" s="23"/>
      <c r="E542" s="23">
        <f>E538</f>
        <v>1169931.5</v>
      </c>
      <c r="F542" s="23"/>
      <c r="G542" s="23">
        <f>SUM(G537:G541)</f>
        <v>1174449.16</v>
      </c>
      <c r="H542" s="23"/>
      <c r="I542" s="23" t="s">
        <v>46</v>
      </c>
      <c r="J542" s="23"/>
      <c r="K542" s="23"/>
      <c r="L542" s="23">
        <f>SUM(L537:L541)</f>
        <v>1384266.7342800002</v>
      </c>
      <c r="M542" s="23"/>
      <c r="N542" s="23"/>
    </row>
    <row r="543" spans="1:12" ht="12.75">
      <c r="A543" s="26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</row>
    <row r="544" spans="1:12" ht="12.75">
      <c r="A544" s="21" t="s">
        <v>80</v>
      </c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8"/>
    </row>
    <row r="545" spans="1:4" ht="12.75">
      <c r="A545" s="29"/>
      <c r="B545" s="29"/>
      <c r="C545" s="29"/>
      <c r="D545" s="29"/>
    </row>
    <row r="546" ht="12.75">
      <c r="A546" s="29" t="s">
        <v>110</v>
      </c>
    </row>
    <row r="547" spans="1:5" ht="12.75">
      <c r="A547" s="29" t="s">
        <v>111</v>
      </c>
      <c r="E547" s="21"/>
    </row>
    <row r="549" ht="12.75">
      <c r="B549" t="s">
        <v>83</v>
      </c>
    </row>
    <row r="551" spans="1:12" ht="12.75">
      <c r="A551" s="21"/>
      <c r="B551" s="21"/>
      <c r="C551" s="21"/>
      <c r="D551" s="21"/>
      <c r="E551" s="21" t="s">
        <v>31</v>
      </c>
      <c r="F551" s="21"/>
      <c r="G551" s="21"/>
      <c r="H551" s="21"/>
      <c r="I551" s="21"/>
      <c r="J551" s="21"/>
      <c r="K551" s="21"/>
      <c r="L551" s="21"/>
    </row>
    <row r="552" spans="1:12" ht="12.75">
      <c r="A552" s="21"/>
      <c r="B552" s="21"/>
      <c r="C552" s="21"/>
      <c r="D552" s="21"/>
      <c r="E552" s="21" t="s">
        <v>149</v>
      </c>
      <c r="F552" s="21"/>
      <c r="G552" s="21"/>
      <c r="H552" s="21"/>
      <c r="I552" s="21"/>
      <c r="J552" s="21"/>
      <c r="K552" s="21"/>
      <c r="L552" s="21"/>
    </row>
    <row r="553" spans="1:14" ht="100.5" customHeight="1">
      <c r="A553" s="22" t="s">
        <v>1</v>
      </c>
      <c r="B553" s="22" t="s">
        <v>2</v>
      </c>
      <c r="C553" s="22" t="s">
        <v>73</v>
      </c>
      <c r="D553" s="22"/>
      <c r="E553" s="22" t="s">
        <v>74</v>
      </c>
      <c r="F553" s="22"/>
      <c r="G553" s="22" t="s">
        <v>75</v>
      </c>
      <c r="H553" s="22" t="s">
        <v>76</v>
      </c>
      <c r="I553" s="22" t="s">
        <v>77</v>
      </c>
      <c r="J553" s="22"/>
      <c r="K553" s="22"/>
      <c r="L553" s="22"/>
      <c r="M553" s="22"/>
      <c r="N553" s="22"/>
    </row>
    <row r="554" spans="1:14" ht="12.75" customHeight="1">
      <c r="A554" s="22"/>
      <c r="B554" s="23"/>
      <c r="C554" s="23"/>
      <c r="D554" s="23"/>
      <c r="E554" s="23"/>
      <c r="F554" s="23"/>
      <c r="G554" s="23"/>
      <c r="H554" s="23"/>
      <c r="I554" s="24" t="s">
        <v>39</v>
      </c>
      <c r="J554" s="24"/>
      <c r="K554" s="24"/>
      <c r="L554" s="23">
        <f>E555*0.15</f>
        <v>164532.19950000002</v>
      </c>
      <c r="M554" s="23"/>
      <c r="N554" s="23"/>
    </row>
    <row r="555" spans="1:14" ht="12.75" customHeight="1">
      <c r="A555" s="30" t="s">
        <v>150</v>
      </c>
      <c r="B555" s="23">
        <v>4861.1</v>
      </c>
      <c r="C555" s="23">
        <v>-338779.4</v>
      </c>
      <c r="D555" s="23"/>
      <c r="E555" s="23">
        <v>1096881.33</v>
      </c>
      <c r="F555" s="23"/>
      <c r="G555" s="23">
        <v>1107701.21</v>
      </c>
      <c r="H555" s="23">
        <f>G555/E555*100</f>
        <v>100.98642211368481</v>
      </c>
      <c r="I555" s="24" t="s">
        <v>40</v>
      </c>
      <c r="J555" s="24"/>
      <c r="K555" s="24"/>
      <c r="L555" s="23">
        <f>1.111*12*B555</f>
        <v>64808.18520000001</v>
      </c>
      <c r="M555" s="23"/>
      <c r="N555" s="23"/>
    </row>
    <row r="556" spans="1:14" ht="24" customHeight="1">
      <c r="A556" s="22"/>
      <c r="B556" s="23"/>
      <c r="C556" s="23"/>
      <c r="D556" s="23"/>
      <c r="E556" s="23"/>
      <c r="F556" s="23"/>
      <c r="G556" s="23"/>
      <c r="H556" s="23"/>
      <c r="I556" s="24" t="s">
        <v>78</v>
      </c>
      <c r="J556" s="24"/>
      <c r="K556" s="24"/>
      <c r="L556" s="23">
        <v>248433.3</v>
      </c>
      <c r="M556" s="23"/>
      <c r="N556" s="23"/>
    </row>
    <row r="557" spans="1:14" ht="60.75" customHeight="1">
      <c r="A557" s="22"/>
      <c r="B557" s="23"/>
      <c r="C557" s="23"/>
      <c r="D557" s="23"/>
      <c r="E557" s="23"/>
      <c r="F557" s="23"/>
      <c r="G557" s="23"/>
      <c r="H557" s="23"/>
      <c r="I557" s="24" t="s">
        <v>79</v>
      </c>
      <c r="J557" s="24"/>
      <c r="K557" s="24"/>
      <c r="L557" s="23">
        <v>743591.3</v>
      </c>
      <c r="M557" s="23"/>
      <c r="N557" s="23"/>
    </row>
    <row r="558" spans="1:14" ht="12.75" customHeight="1">
      <c r="A558" s="22"/>
      <c r="B558" s="23"/>
      <c r="C558" s="23"/>
      <c r="D558" s="23"/>
      <c r="E558" s="23"/>
      <c r="F558" s="23"/>
      <c r="G558" s="23"/>
      <c r="H558" s="23"/>
      <c r="I558" s="25" t="s">
        <v>44</v>
      </c>
      <c r="J558" s="25"/>
      <c r="K558" s="25"/>
      <c r="L558" s="23">
        <f>G555*2.8%</f>
        <v>31015.633879999994</v>
      </c>
      <c r="M558" s="23"/>
      <c r="N558" s="23"/>
    </row>
    <row r="559" spans="1:14" ht="12.75" customHeight="1">
      <c r="A559" s="22" t="s">
        <v>45</v>
      </c>
      <c r="B559" s="23"/>
      <c r="C559" s="23"/>
      <c r="D559" s="23"/>
      <c r="E559" s="23">
        <f>E555</f>
        <v>1096881.33</v>
      </c>
      <c r="F559" s="23"/>
      <c r="G559" s="23">
        <f>SUM(G554:G558)</f>
        <v>1107701.21</v>
      </c>
      <c r="H559" s="23"/>
      <c r="I559" s="23" t="s">
        <v>46</v>
      </c>
      <c r="J559" s="23"/>
      <c r="K559" s="23"/>
      <c r="L559" s="23">
        <f>SUM(L554:L558)</f>
        <v>1252380.6185800002</v>
      </c>
      <c r="M559" s="23"/>
      <c r="N559" s="23"/>
    </row>
    <row r="560" spans="1:12" ht="12.75">
      <c r="A560" s="26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</row>
    <row r="561" spans="1:12" ht="12.75">
      <c r="A561" s="21" t="s">
        <v>80</v>
      </c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8"/>
    </row>
    <row r="562" spans="1:4" ht="12.75">
      <c r="A562" s="29"/>
      <c r="B562" s="29"/>
      <c r="C562" s="29"/>
      <c r="D562" s="29"/>
    </row>
    <row r="563" ht="12.75">
      <c r="A563" s="29" t="s">
        <v>110</v>
      </c>
    </row>
    <row r="564" spans="1:5" ht="12.75">
      <c r="A564" s="29" t="s">
        <v>111</v>
      </c>
      <c r="E564" s="21"/>
    </row>
    <row r="566" ht="12.75">
      <c r="B566" t="s">
        <v>83</v>
      </c>
    </row>
    <row r="568" spans="1:12" ht="12.75">
      <c r="A568" s="21"/>
      <c r="B568" s="21"/>
      <c r="C568" s="21"/>
      <c r="D568" s="21"/>
      <c r="E568" s="21" t="s">
        <v>31</v>
      </c>
      <c r="F568" s="21"/>
      <c r="G568" s="21"/>
      <c r="H568" s="21"/>
      <c r="I568" s="21"/>
      <c r="J568" s="21"/>
      <c r="K568" s="21"/>
      <c r="L568" s="21"/>
    </row>
    <row r="569" spans="1:12" ht="12.75">
      <c r="A569" s="21"/>
      <c r="B569" s="21"/>
      <c r="C569" s="21"/>
      <c r="D569" s="21"/>
      <c r="E569" s="21" t="s">
        <v>151</v>
      </c>
      <c r="F569" s="21"/>
      <c r="G569" s="21"/>
      <c r="H569" s="21"/>
      <c r="I569" s="21"/>
      <c r="J569" s="21"/>
      <c r="K569" s="21"/>
      <c r="L569" s="21"/>
    </row>
    <row r="570" spans="1:14" ht="12.75" customHeight="1">
      <c r="A570" s="22" t="s">
        <v>1</v>
      </c>
      <c r="B570" s="22" t="s">
        <v>2</v>
      </c>
      <c r="C570" s="22" t="s">
        <v>73</v>
      </c>
      <c r="D570" s="22"/>
      <c r="E570" s="22" t="s">
        <v>74</v>
      </c>
      <c r="F570" s="22"/>
      <c r="G570" s="22" t="s">
        <v>75</v>
      </c>
      <c r="H570" s="22" t="s">
        <v>76</v>
      </c>
      <c r="I570" s="22" t="s">
        <v>77</v>
      </c>
      <c r="J570" s="22"/>
      <c r="K570" s="22"/>
      <c r="L570" s="22"/>
      <c r="M570" s="22"/>
      <c r="N570" s="22"/>
    </row>
    <row r="571" spans="1:14" ht="12.75" customHeight="1">
      <c r="A571" s="22"/>
      <c r="B571" s="23"/>
      <c r="C571" s="23"/>
      <c r="D571" s="23"/>
      <c r="E571" s="23"/>
      <c r="F571" s="23"/>
      <c r="G571" s="23"/>
      <c r="H571" s="23"/>
      <c r="I571" s="24" t="s">
        <v>39</v>
      </c>
      <c r="J571" s="24"/>
      <c r="K571" s="24"/>
      <c r="L571" s="23">
        <f>E572*0.15</f>
        <v>211883.45699999997</v>
      </c>
      <c r="M571" s="23"/>
      <c r="N571" s="23"/>
    </row>
    <row r="572" spans="1:14" ht="12.75" customHeight="1">
      <c r="A572" s="30" t="s">
        <v>152</v>
      </c>
      <c r="B572" s="23">
        <v>6215.7</v>
      </c>
      <c r="C572" s="23">
        <v>-28099.4</v>
      </c>
      <c r="D572" s="23"/>
      <c r="E572" s="23">
        <v>1412556.38</v>
      </c>
      <c r="F572" s="23"/>
      <c r="G572" s="23">
        <v>1409089.4</v>
      </c>
      <c r="H572" s="23">
        <f>G572/E572*100</f>
        <v>99.75455988524861</v>
      </c>
      <c r="I572" s="24" t="s">
        <v>40</v>
      </c>
      <c r="J572" s="24"/>
      <c r="K572" s="24"/>
      <c r="L572" s="23">
        <f>1.111*12*B572</f>
        <v>82867.7124</v>
      </c>
      <c r="M572" s="23"/>
      <c r="N572" s="23"/>
    </row>
    <row r="573" spans="1:14" ht="12.75" customHeight="1">
      <c r="A573" s="22"/>
      <c r="B573" s="23"/>
      <c r="C573" s="23"/>
      <c r="D573" s="23"/>
      <c r="E573" s="23"/>
      <c r="F573" s="23"/>
      <c r="G573" s="23"/>
      <c r="H573" s="23"/>
      <c r="I573" s="24" t="s">
        <v>78</v>
      </c>
      <c r="J573" s="24"/>
      <c r="K573" s="24"/>
      <c r="L573" s="23">
        <v>191540.2</v>
      </c>
      <c r="M573" s="23"/>
      <c r="N573" s="23"/>
    </row>
    <row r="574" spans="1:14" ht="12.75" customHeight="1">
      <c r="A574" s="22"/>
      <c r="B574" s="23"/>
      <c r="C574" s="23"/>
      <c r="D574" s="23"/>
      <c r="E574" s="23"/>
      <c r="F574" s="23"/>
      <c r="G574" s="23"/>
      <c r="H574" s="23"/>
      <c r="I574" s="24" t="s">
        <v>79</v>
      </c>
      <c r="J574" s="24"/>
      <c r="K574" s="24"/>
      <c r="L574" s="23">
        <v>812988.11</v>
      </c>
      <c r="M574" s="23"/>
      <c r="N574" s="23"/>
    </row>
    <row r="575" spans="1:14" ht="12.75" customHeight="1">
      <c r="A575" s="22"/>
      <c r="B575" s="23"/>
      <c r="C575" s="23"/>
      <c r="D575" s="23"/>
      <c r="E575" s="23"/>
      <c r="F575" s="23"/>
      <c r="G575" s="23"/>
      <c r="H575" s="23"/>
      <c r="I575" s="25" t="s">
        <v>44</v>
      </c>
      <c r="J575" s="25"/>
      <c r="K575" s="25"/>
      <c r="L575" s="23">
        <f>G572*2.8%</f>
        <v>39454.50319999999</v>
      </c>
      <c r="M575" s="23"/>
      <c r="N575" s="23"/>
    </row>
    <row r="576" spans="1:14" ht="12.75" customHeight="1">
      <c r="A576" s="22" t="s">
        <v>45</v>
      </c>
      <c r="B576" s="23"/>
      <c r="C576" s="23"/>
      <c r="D576" s="23"/>
      <c r="E576" s="23">
        <f>E572</f>
        <v>1412556.38</v>
      </c>
      <c r="F576" s="23"/>
      <c r="G576" s="23">
        <f>SUM(G571:G575)</f>
        <v>1409089.4</v>
      </c>
      <c r="H576" s="23"/>
      <c r="I576" s="23" t="s">
        <v>46</v>
      </c>
      <c r="J576" s="23"/>
      <c r="K576" s="23"/>
      <c r="L576" s="23">
        <f>SUM(L571:L575)</f>
        <v>1338733.9826</v>
      </c>
      <c r="M576" s="23"/>
      <c r="N576" s="23"/>
    </row>
    <row r="577" spans="1:12" ht="12.75">
      <c r="A577" s="26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</row>
    <row r="578" spans="1:12" ht="12.75">
      <c r="A578" s="21" t="s">
        <v>80</v>
      </c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8"/>
    </row>
    <row r="579" spans="1:4" ht="12.75">
      <c r="A579" s="29"/>
      <c r="B579" s="29"/>
      <c r="C579" s="29"/>
      <c r="D579" s="29"/>
    </row>
    <row r="580" ht="12.75">
      <c r="A580" s="29" t="s">
        <v>110</v>
      </c>
    </row>
    <row r="581" spans="1:5" ht="12.75">
      <c r="A581" s="29" t="s">
        <v>111</v>
      </c>
      <c r="E581" s="21"/>
    </row>
    <row r="583" ht="12.75">
      <c r="B583" t="s">
        <v>83</v>
      </c>
    </row>
    <row r="585" spans="1:12" ht="12.75">
      <c r="A585" s="21"/>
      <c r="B585" s="21"/>
      <c r="C585" s="21"/>
      <c r="D585" s="21"/>
      <c r="E585" s="21" t="s">
        <v>31</v>
      </c>
      <c r="F585" s="21"/>
      <c r="G585" s="21"/>
      <c r="H585" s="21"/>
      <c r="I585" s="21"/>
      <c r="J585" s="21"/>
      <c r="K585" s="21"/>
      <c r="L585" s="21"/>
    </row>
    <row r="586" spans="1:12" ht="12.75">
      <c r="A586" s="21"/>
      <c r="B586" s="21"/>
      <c r="C586" s="21"/>
      <c r="D586" s="21"/>
      <c r="E586" s="21" t="s">
        <v>153</v>
      </c>
      <c r="F586" s="21"/>
      <c r="G586" s="21"/>
      <c r="H586" s="21"/>
      <c r="I586" s="21"/>
      <c r="J586" s="21"/>
      <c r="K586" s="21"/>
      <c r="L586" s="21"/>
    </row>
    <row r="587" spans="1:14" ht="99.75" customHeight="1">
      <c r="A587" s="22" t="s">
        <v>1</v>
      </c>
      <c r="B587" s="22" t="s">
        <v>2</v>
      </c>
      <c r="C587" s="22" t="s">
        <v>73</v>
      </c>
      <c r="D587" s="22"/>
      <c r="E587" s="22" t="s">
        <v>74</v>
      </c>
      <c r="F587" s="22"/>
      <c r="G587" s="22" t="s">
        <v>75</v>
      </c>
      <c r="H587" s="22" t="s">
        <v>76</v>
      </c>
      <c r="I587" s="22" t="s">
        <v>77</v>
      </c>
      <c r="J587" s="22"/>
      <c r="K587" s="22"/>
      <c r="L587" s="22"/>
      <c r="M587" s="22"/>
      <c r="N587" s="22"/>
    </row>
    <row r="588" spans="1:14" ht="12.75" customHeight="1">
      <c r="A588" s="22"/>
      <c r="B588" s="23"/>
      <c r="C588" s="23"/>
      <c r="D588" s="23"/>
      <c r="E588" s="23"/>
      <c r="F588" s="23"/>
      <c r="G588" s="23"/>
      <c r="H588" s="23"/>
      <c r="I588" s="24" t="s">
        <v>39</v>
      </c>
      <c r="J588" s="24"/>
      <c r="K588" s="24"/>
      <c r="L588" s="23">
        <f>E589*0.15</f>
        <v>17529.021</v>
      </c>
      <c r="M588" s="23"/>
      <c r="N588" s="23"/>
    </row>
    <row r="589" spans="1:14" ht="12.75" customHeight="1">
      <c r="A589" s="30" t="s">
        <v>154</v>
      </c>
      <c r="B589" s="23">
        <v>931.3</v>
      </c>
      <c r="C589" s="23">
        <v>-111569</v>
      </c>
      <c r="D589" s="23"/>
      <c r="E589" s="23">
        <v>116860.14</v>
      </c>
      <c r="F589" s="23"/>
      <c r="G589" s="23">
        <v>109762.24</v>
      </c>
      <c r="H589" s="23">
        <f>G589/E589*100</f>
        <v>93.92615822640637</v>
      </c>
      <c r="I589" s="24" t="s">
        <v>40</v>
      </c>
      <c r="J589" s="24"/>
      <c r="K589" s="24"/>
      <c r="L589" s="23">
        <f>1.111*12*B589</f>
        <v>12416.0916</v>
      </c>
      <c r="M589" s="23"/>
      <c r="N589" s="23"/>
    </row>
    <row r="590" spans="1:14" ht="23.25" customHeight="1">
      <c r="A590" s="22"/>
      <c r="B590" s="23"/>
      <c r="C590" s="23"/>
      <c r="D590" s="23"/>
      <c r="E590" s="23"/>
      <c r="F590" s="23"/>
      <c r="G590" s="23"/>
      <c r="H590" s="23"/>
      <c r="I590" s="24" t="s">
        <v>78</v>
      </c>
      <c r="J590" s="24"/>
      <c r="K590" s="24"/>
      <c r="L590" s="23">
        <v>37928.7</v>
      </c>
      <c r="M590" s="23"/>
      <c r="N590" s="23"/>
    </row>
    <row r="591" spans="1:14" ht="63" customHeight="1">
      <c r="A591" s="22"/>
      <c r="B591" s="23"/>
      <c r="C591" s="23"/>
      <c r="D591" s="23"/>
      <c r="E591" s="23"/>
      <c r="F591" s="23"/>
      <c r="G591" s="23"/>
      <c r="H591" s="23"/>
      <c r="I591" s="24" t="s">
        <v>79</v>
      </c>
      <c r="J591" s="24"/>
      <c r="K591" s="24"/>
      <c r="L591" s="23">
        <v>75528.08</v>
      </c>
      <c r="M591" s="23"/>
      <c r="N591" s="23"/>
    </row>
    <row r="592" spans="1:14" ht="12.75" customHeight="1">
      <c r="A592" s="22"/>
      <c r="B592" s="23"/>
      <c r="C592" s="23"/>
      <c r="D592" s="23"/>
      <c r="E592" s="23"/>
      <c r="F592" s="23"/>
      <c r="G592" s="23"/>
      <c r="H592" s="23"/>
      <c r="I592" s="25" t="s">
        <v>44</v>
      </c>
      <c r="J592" s="25"/>
      <c r="K592" s="25"/>
      <c r="L592" s="23">
        <f>G589*2.8%</f>
        <v>3073.3427199999996</v>
      </c>
      <c r="M592" s="23"/>
      <c r="N592" s="23"/>
    </row>
    <row r="593" spans="1:14" ht="12.75" customHeight="1">
      <c r="A593" s="22" t="s">
        <v>45</v>
      </c>
      <c r="B593" s="23"/>
      <c r="C593" s="23"/>
      <c r="D593" s="23"/>
      <c r="E593" s="23">
        <f>E589</f>
        <v>116860.14</v>
      </c>
      <c r="F593" s="23"/>
      <c r="G593" s="23">
        <f>SUM(G588:G592)</f>
        <v>109762.24</v>
      </c>
      <c r="H593" s="23"/>
      <c r="I593" s="23" t="s">
        <v>46</v>
      </c>
      <c r="J593" s="23"/>
      <c r="K593" s="23"/>
      <c r="L593" s="23">
        <f>SUM(L588:L592)</f>
        <v>146475.23532</v>
      </c>
      <c r="M593" s="23"/>
      <c r="N593" s="23"/>
    </row>
    <row r="594" spans="1:12" ht="12.75">
      <c r="A594" s="26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</row>
    <row r="595" spans="1:12" ht="12.75">
      <c r="A595" s="21" t="s">
        <v>80</v>
      </c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8"/>
    </row>
    <row r="596" spans="1:4" ht="12.75">
      <c r="A596" s="29"/>
      <c r="B596" s="29"/>
      <c r="C596" s="29"/>
      <c r="D596" s="29"/>
    </row>
    <row r="597" ht="12.75">
      <c r="A597" s="29" t="s">
        <v>110</v>
      </c>
    </row>
    <row r="598" spans="1:5" ht="12.75">
      <c r="A598" s="29" t="s">
        <v>111</v>
      </c>
      <c r="E598" s="21"/>
    </row>
    <row r="600" ht="12.75">
      <c r="B600" t="s">
        <v>83</v>
      </c>
    </row>
    <row r="602" spans="1:12" ht="12.75">
      <c r="A602" s="21"/>
      <c r="B602" s="21"/>
      <c r="C602" s="21"/>
      <c r="D602" s="21"/>
      <c r="E602" s="21" t="s">
        <v>31</v>
      </c>
      <c r="F602" s="21"/>
      <c r="G602" s="21"/>
      <c r="H602" s="21"/>
      <c r="I602" s="21"/>
      <c r="J602" s="21"/>
      <c r="K602" s="21"/>
      <c r="L602" s="21"/>
    </row>
    <row r="603" spans="1:12" ht="12.75">
      <c r="A603" s="21"/>
      <c r="B603" s="21"/>
      <c r="C603" s="21"/>
      <c r="D603" s="21"/>
      <c r="E603" s="21" t="s">
        <v>155</v>
      </c>
      <c r="F603" s="21"/>
      <c r="G603" s="21"/>
      <c r="H603" s="21"/>
      <c r="I603" s="21"/>
      <c r="J603" s="21"/>
      <c r="K603" s="21"/>
      <c r="L603" s="21"/>
    </row>
    <row r="604" spans="1:14" ht="102" customHeight="1">
      <c r="A604" s="22" t="s">
        <v>1</v>
      </c>
      <c r="B604" s="22" t="s">
        <v>2</v>
      </c>
      <c r="C604" s="22" t="s">
        <v>73</v>
      </c>
      <c r="D604" s="22"/>
      <c r="E604" s="22" t="s">
        <v>74</v>
      </c>
      <c r="F604" s="22"/>
      <c r="G604" s="22" t="s">
        <v>75</v>
      </c>
      <c r="H604" s="22" t="s">
        <v>76</v>
      </c>
      <c r="I604" s="22" t="s">
        <v>77</v>
      </c>
      <c r="J604" s="22"/>
      <c r="K604" s="22"/>
      <c r="L604" s="22"/>
      <c r="M604" s="22"/>
      <c r="N604" s="22"/>
    </row>
    <row r="605" spans="1:14" ht="12.75" customHeight="1">
      <c r="A605" s="22"/>
      <c r="B605" s="23"/>
      <c r="C605" s="23"/>
      <c r="D605" s="23"/>
      <c r="E605" s="23"/>
      <c r="F605" s="23"/>
      <c r="G605" s="23"/>
      <c r="H605" s="23"/>
      <c r="I605" s="24" t="s">
        <v>39</v>
      </c>
      <c r="J605" s="24"/>
      <c r="K605" s="24"/>
      <c r="L605" s="23">
        <f>E606*0.15</f>
        <v>140130.642</v>
      </c>
      <c r="M605" s="23"/>
      <c r="N605" s="23"/>
    </row>
    <row r="606" spans="1:14" ht="12.75" customHeight="1">
      <c r="A606" s="30" t="s">
        <v>156</v>
      </c>
      <c r="B606" s="23">
        <v>4127.2</v>
      </c>
      <c r="C606" s="23">
        <v>95318.3</v>
      </c>
      <c r="D606" s="23"/>
      <c r="E606" s="23">
        <v>934204.28</v>
      </c>
      <c r="F606" s="23"/>
      <c r="G606" s="23">
        <v>874749.84</v>
      </c>
      <c r="H606" s="23">
        <f>G606/E606*100</f>
        <v>93.63582020840238</v>
      </c>
      <c r="I606" s="24" t="s">
        <v>40</v>
      </c>
      <c r="J606" s="24"/>
      <c r="K606" s="24"/>
      <c r="L606" s="23">
        <f>1.111*12*B606</f>
        <v>55023.8304</v>
      </c>
      <c r="M606" s="23"/>
      <c r="N606" s="23"/>
    </row>
    <row r="607" spans="1:14" ht="25.5" customHeight="1">
      <c r="A607" s="22"/>
      <c r="B607" s="23"/>
      <c r="C607" s="23"/>
      <c r="D607" s="23"/>
      <c r="E607" s="23"/>
      <c r="F607" s="23"/>
      <c r="G607" s="23"/>
      <c r="H607" s="23"/>
      <c r="I607" s="24" t="s">
        <v>78</v>
      </c>
      <c r="J607" s="24"/>
      <c r="K607" s="24"/>
      <c r="L607" s="23">
        <v>134647.1</v>
      </c>
      <c r="M607" s="23"/>
      <c r="N607" s="23"/>
    </row>
    <row r="608" spans="1:14" ht="63.75" customHeight="1">
      <c r="A608" s="22"/>
      <c r="B608" s="23"/>
      <c r="C608" s="23"/>
      <c r="D608" s="23"/>
      <c r="E608" s="23"/>
      <c r="F608" s="23"/>
      <c r="G608" s="23"/>
      <c r="H608" s="23"/>
      <c r="I608" s="24" t="s">
        <v>79</v>
      </c>
      <c r="J608" s="24"/>
      <c r="K608" s="24"/>
      <c r="L608" s="23">
        <v>513772.48</v>
      </c>
      <c r="M608" s="23"/>
      <c r="N608" s="23"/>
    </row>
    <row r="609" spans="1:14" ht="12.75" customHeight="1">
      <c r="A609" s="22"/>
      <c r="B609" s="23"/>
      <c r="C609" s="23"/>
      <c r="D609" s="23"/>
      <c r="E609" s="23"/>
      <c r="F609" s="23"/>
      <c r="G609" s="23"/>
      <c r="H609" s="23"/>
      <c r="I609" s="25" t="s">
        <v>44</v>
      </c>
      <c r="J609" s="25"/>
      <c r="K609" s="25"/>
      <c r="L609" s="23">
        <f>G606*2.8%</f>
        <v>24492.995519999997</v>
      </c>
      <c r="M609" s="23"/>
      <c r="N609" s="23"/>
    </row>
    <row r="610" spans="1:14" ht="12.75" customHeight="1">
      <c r="A610" s="22" t="s">
        <v>45</v>
      </c>
      <c r="B610" s="23"/>
      <c r="C610" s="23"/>
      <c r="D610" s="23"/>
      <c r="E610" s="23">
        <f>E606</f>
        <v>934204.28</v>
      </c>
      <c r="F610" s="23"/>
      <c r="G610" s="23">
        <f>SUM(G605:G609)</f>
        <v>874749.84</v>
      </c>
      <c r="H610" s="23"/>
      <c r="I610" s="23" t="s">
        <v>46</v>
      </c>
      <c r="J610" s="23"/>
      <c r="K610" s="23"/>
      <c r="L610" s="23">
        <f>SUM(L605:L609)</f>
        <v>868067.0479199999</v>
      </c>
      <c r="M610" s="23"/>
      <c r="N610" s="23"/>
    </row>
    <row r="611" spans="1:12" ht="12.75">
      <c r="A611" s="26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</row>
    <row r="612" spans="1:12" ht="12.75">
      <c r="A612" s="21" t="s">
        <v>80</v>
      </c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8"/>
    </row>
    <row r="613" spans="1:4" ht="12.75">
      <c r="A613" s="29"/>
      <c r="B613" s="29"/>
      <c r="C613" s="29"/>
      <c r="D613" s="29"/>
    </row>
    <row r="614" ht="12.75">
      <c r="A614" s="29" t="s">
        <v>110</v>
      </c>
    </row>
    <row r="615" spans="1:5" ht="12.75">
      <c r="A615" s="29" t="s">
        <v>111</v>
      </c>
      <c r="E615" s="21"/>
    </row>
    <row r="617" ht="12.75">
      <c r="B617" t="s">
        <v>83</v>
      </c>
    </row>
    <row r="619" spans="1:12" ht="12.75">
      <c r="A619" s="21"/>
      <c r="B619" s="21"/>
      <c r="C619" s="21"/>
      <c r="D619" s="21"/>
      <c r="E619" s="21" t="s">
        <v>31</v>
      </c>
      <c r="F619" s="21"/>
      <c r="G619" s="21"/>
      <c r="H619" s="21"/>
      <c r="I619" s="21"/>
      <c r="J619" s="21"/>
      <c r="K619" s="21"/>
      <c r="L619" s="21"/>
    </row>
    <row r="620" spans="1:12" ht="12.75">
      <c r="A620" s="21"/>
      <c r="B620" s="21"/>
      <c r="C620" s="21"/>
      <c r="D620" s="21"/>
      <c r="E620" s="21" t="s">
        <v>157</v>
      </c>
      <c r="F620" s="21"/>
      <c r="G620" s="21"/>
      <c r="H620" s="21"/>
      <c r="I620" s="21"/>
      <c r="J620" s="21"/>
      <c r="K620" s="21"/>
      <c r="L620" s="21"/>
    </row>
    <row r="621" spans="1:14" ht="106.5" customHeight="1">
      <c r="A621" s="22" t="s">
        <v>1</v>
      </c>
      <c r="B621" s="22" t="s">
        <v>2</v>
      </c>
      <c r="C621" s="22" t="s">
        <v>73</v>
      </c>
      <c r="D621" s="22"/>
      <c r="E621" s="22" t="s">
        <v>74</v>
      </c>
      <c r="F621" s="22"/>
      <c r="G621" s="22" t="s">
        <v>75</v>
      </c>
      <c r="H621" s="22" t="s">
        <v>76</v>
      </c>
      <c r="I621" s="22" t="s">
        <v>77</v>
      </c>
      <c r="J621" s="22"/>
      <c r="K621" s="22"/>
      <c r="L621" s="22"/>
      <c r="M621" s="22"/>
      <c r="N621" s="22"/>
    </row>
    <row r="622" spans="1:14" ht="12.75" customHeight="1">
      <c r="A622" s="22"/>
      <c r="B622" s="23"/>
      <c r="C622" s="23"/>
      <c r="D622" s="23"/>
      <c r="E622" s="23"/>
      <c r="F622" s="23"/>
      <c r="G622" s="23"/>
      <c r="H622" s="23"/>
      <c r="I622" s="24" t="s">
        <v>39</v>
      </c>
      <c r="J622" s="24"/>
      <c r="K622" s="24"/>
      <c r="L622" s="23">
        <f>E623*0.15</f>
        <v>69827.961</v>
      </c>
      <c r="M622" s="23"/>
      <c r="N622" s="23"/>
    </row>
    <row r="623" spans="1:14" ht="12.75" customHeight="1">
      <c r="A623" s="30" t="s">
        <v>158</v>
      </c>
      <c r="B623" s="23">
        <v>2938.6</v>
      </c>
      <c r="C623" s="23">
        <v>-114272.7</v>
      </c>
      <c r="D623" s="23"/>
      <c r="E623" s="23">
        <v>465519.74</v>
      </c>
      <c r="F623" s="23"/>
      <c r="G623" s="23">
        <v>464460.21</v>
      </c>
      <c r="H623" s="23">
        <f>G623/E623*100</f>
        <v>99.77239848088935</v>
      </c>
      <c r="I623" s="24" t="s">
        <v>40</v>
      </c>
      <c r="J623" s="24"/>
      <c r="K623" s="24"/>
      <c r="L623" s="23">
        <f>1.111*12*B623</f>
        <v>39177.4152</v>
      </c>
      <c r="M623" s="23"/>
      <c r="N623" s="23"/>
    </row>
    <row r="624" spans="1:14" ht="27" customHeight="1">
      <c r="A624" s="22"/>
      <c r="B624" s="23"/>
      <c r="C624" s="23"/>
      <c r="D624" s="23"/>
      <c r="E624" s="23"/>
      <c r="F624" s="23"/>
      <c r="G624" s="23"/>
      <c r="H624" s="23"/>
      <c r="I624" s="24" t="s">
        <v>78</v>
      </c>
      <c r="J624" s="24"/>
      <c r="K624" s="24"/>
      <c r="L624" s="23">
        <v>134647.1</v>
      </c>
      <c r="M624" s="23"/>
      <c r="N624" s="23"/>
    </row>
    <row r="625" spans="1:14" ht="60.75" customHeight="1">
      <c r="A625" s="22"/>
      <c r="B625" s="23"/>
      <c r="C625" s="23"/>
      <c r="D625" s="23"/>
      <c r="E625" s="23"/>
      <c r="F625" s="23"/>
      <c r="G625" s="23"/>
      <c r="H625" s="23"/>
      <c r="I625" s="24" t="s">
        <v>79</v>
      </c>
      <c r="J625" s="24"/>
      <c r="K625" s="24"/>
      <c r="L625" s="23">
        <v>285869.34</v>
      </c>
      <c r="M625" s="23"/>
      <c r="N625" s="23"/>
    </row>
    <row r="626" spans="1:14" ht="12.75" customHeight="1">
      <c r="A626" s="22"/>
      <c r="B626" s="23"/>
      <c r="C626" s="23"/>
      <c r="D626" s="23"/>
      <c r="E626" s="23"/>
      <c r="F626" s="23"/>
      <c r="G626" s="23"/>
      <c r="H626" s="23"/>
      <c r="I626" s="25" t="s">
        <v>44</v>
      </c>
      <c r="J626" s="25"/>
      <c r="K626" s="25"/>
      <c r="L626" s="23">
        <f>G623*2.8%</f>
        <v>13004.88588</v>
      </c>
      <c r="M626" s="23"/>
      <c r="N626" s="23"/>
    </row>
    <row r="627" spans="1:14" ht="12.75" customHeight="1">
      <c r="A627" s="22" t="s">
        <v>45</v>
      </c>
      <c r="B627" s="23"/>
      <c r="C627" s="23"/>
      <c r="D627" s="23"/>
      <c r="E627" s="23">
        <f>E623</f>
        <v>465519.74</v>
      </c>
      <c r="F627" s="23"/>
      <c r="G627" s="23">
        <f>SUM(G622:G626)</f>
        <v>464460.21</v>
      </c>
      <c r="H627" s="23"/>
      <c r="I627" s="23" t="s">
        <v>46</v>
      </c>
      <c r="J627" s="23"/>
      <c r="K627" s="23"/>
      <c r="L627" s="23">
        <f>SUM(L622:L626)</f>
        <v>542526.7020800001</v>
      </c>
      <c r="M627" s="23"/>
      <c r="N627" s="23"/>
    </row>
    <row r="628" spans="1:12" ht="12.75">
      <c r="A628" s="26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</row>
    <row r="629" spans="1:12" ht="12.75">
      <c r="A629" s="21" t="s">
        <v>80</v>
      </c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8"/>
    </row>
    <row r="630" spans="1:4" ht="12.75">
      <c r="A630" s="29"/>
      <c r="B630" s="29"/>
      <c r="C630" s="29"/>
      <c r="D630" s="29"/>
    </row>
    <row r="631" ht="12.75">
      <c r="A631" s="29" t="s">
        <v>110</v>
      </c>
    </row>
    <row r="632" spans="1:5" ht="12.75">
      <c r="A632" s="29" t="s">
        <v>111</v>
      </c>
      <c r="E632" s="21"/>
    </row>
    <row r="634" ht="12.75">
      <c r="B634" t="s">
        <v>83</v>
      </c>
    </row>
    <row r="636" spans="1:12" ht="12.75">
      <c r="A636" s="21"/>
      <c r="B636" s="21"/>
      <c r="C636" s="21"/>
      <c r="D636" s="21"/>
      <c r="E636" s="21" t="s">
        <v>31</v>
      </c>
      <c r="F636" s="21"/>
      <c r="G636" s="21"/>
      <c r="H636" s="21"/>
      <c r="I636" s="21"/>
      <c r="J636" s="21"/>
      <c r="K636" s="21"/>
      <c r="L636" s="21"/>
    </row>
    <row r="637" spans="1:12" ht="12.75">
      <c r="A637" s="21"/>
      <c r="B637" s="21"/>
      <c r="C637" s="21"/>
      <c r="D637" s="21"/>
      <c r="E637" s="21" t="s">
        <v>159</v>
      </c>
      <c r="F637" s="21"/>
      <c r="G637" s="21"/>
      <c r="H637" s="21"/>
      <c r="I637" s="21"/>
      <c r="J637" s="21"/>
      <c r="K637" s="21"/>
      <c r="L637" s="21"/>
    </row>
    <row r="638" spans="1:14" ht="100.5" customHeight="1">
      <c r="A638" s="22" t="s">
        <v>1</v>
      </c>
      <c r="B638" s="22" t="s">
        <v>2</v>
      </c>
      <c r="C638" s="22" t="s">
        <v>73</v>
      </c>
      <c r="D638" s="22"/>
      <c r="E638" s="22" t="s">
        <v>74</v>
      </c>
      <c r="F638" s="22"/>
      <c r="G638" s="22" t="s">
        <v>75</v>
      </c>
      <c r="H638" s="22" t="s">
        <v>76</v>
      </c>
      <c r="I638" s="22" t="s">
        <v>77</v>
      </c>
      <c r="J638" s="22"/>
      <c r="K638" s="22"/>
      <c r="L638" s="22"/>
      <c r="M638" s="22"/>
      <c r="N638" s="22"/>
    </row>
    <row r="639" spans="1:14" ht="12.75" customHeight="1">
      <c r="A639" s="22"/>
      <c r="B639" s="23"/>
      <c r="C639" s="23"/>
      <c r="D639" s="23"/>
      <c r="E639" s="23"/>
      <c r="F639" s="23"/>
      <c r="G639" s="23"/>
      <c r="H639" s="23"/>
      <c r="I639" s="24" t="s">
        <v>39</v>
      </c>
      <c r="J639" s="24"/>
      <c r="K639" s="24"/>
      <c r="L639" s="23">
        <f>E640*0.15</f>
        <v>48657.492000000006</v>
      </c>
      <c r="M639" s="23"/>
      <c r="N639" s="23"/>
    </row>
    <row r="640" spans="1:14" ht="12.75" customHeight="1">
      <c r="A640" s="30" t="s">
        <v>160</v>
      </c>
      <c r="B640" s="23">
        <v>2062.4</v>
      </c>
      <c r="C640" s="23">
        <v>-26601.8</v>
      </c>
      <c r="D640" s="23"/>
      <c r="E640" s="23">
        <v>324383.28</v>
      </c>
      <c r="F640" s="23"/>
      <c r="G640" s="23">
        <v>329070.11</v>
      </c>
      <c r="H640" s="23">
        <f>G640/E640*100</f>
        <v>101.44484327305648</v>
      </c>
      <c r="I640" s="24" t="s">
        <v>40</v>
      </c>
      <c r="J640" s="24"/>
      <c r="K640" s="24"/>
      <c r="L640" s="23">
        <f>1.111*12*B640</f>
        <v>27495.916800000003</v>
      </c>
      <c r="M640" s="23"/>
      <c r="N640" s="23"/>
    </row>
    <row r="641" spans="1:14" ht="25.5" customHeight="1">
      <c r="A641" s="22"/>
      <c r="B641" s="23"/>
      <c r="C641" s="23"/>
      <c r="D641" s="23"/>
      <c r="E641" s="23"/>
      <c r="F641" s="23"/>
      <c r="G641" s="23"/>
      <c r="H641" s="23"/>
      <c r="I641" s="24" t="s">
        <v>78</v>
      </c>
      <c r="J641" s="24"/>
      <c r="K641" s="24"/>
      <c r="L641" s="23">
        <v>96718.3</v>
      </c>
      <c r="M641" s="23"/>
      <c r="N641" s="23"/>
    </row>
    <row r="642" spans="1:14" ht="66.75" customHeight="1">
      <c r="A642" s="22"/>
      <c r="B642" s="23"/>
      <c r="C642" s="23"/>
      <c r="D642" s="23"/>
      <c r="E642" s="23"/>
      <c r="F642" s="23"/>
      <c r="G642" s="23"/>
      <c r="H642" s="23"/>
      <c r="I642" s="24" t="s">
        <v>79</v>
      </c>
      <c r="J642" s="24"/>
      <c r="K642" s="24"/>
      <c r="L642" s="23">
        <v>208246.5</v>
      </c>
      <c r="M642" s="23"/>
      <c r="N642" s="23"/>
    </row>
    <row r="643" spans="1:14" ht="12.75" customHeight="1">
      <c r="A643" s="22"/>
      <c r="B643" s="23"/>
      <c r="C643" s="23"/>
      <c r="D643" s="23"/>
      <c r="E643" s="23"/>
      <c r="F643" s="23"/>
      <c r="G643" s="23"/>
      <c r="H643" s="23"/>
      <c r="I643" s="25" t="s">
        <v>44</v>
      </c>
      <c r="J643" s="25"/>
      <c r="K643" s="25"/>
      <c r="L643" s="23">
        <f>G640*2.8%</f>
        <v>9213.96308</v>
      </c>
      <c r="M643" s="23"/>
      <c r="N643" s="23"/>
    </row>
    <row r="644" spans="1:14" ht="12.75" customHeight="1">
      <c r="A644" s="22" t="s">
        <v>45</v>
      </c>
      <c r="B644" s="23"/>
      <c r="C644" s="23"/>
      <c r="D644" s="23"/>
      <c r="E644" s="23">
        <f>E640</f>
        <v>324383.28</v>
      </c>
      <c r="F644" s="23"/>
      <c r="G644" s="23">
        <f>SUM(G639:G643)</f>
        <v>329070.11</v>
      </c>
      <c r="H644" s="23"/>
      <c r="I644" s="23" t="s">
        <v>46</v>
      </c>
      <c r="J644" s="23"/>
      <c r="K644" s="23"/>
      <c r="L644" s="23">
        <f>SUM(L639:L643)</f>
        <v>390332.17188000004</v>
      </c>
      <c r="M644" s="23"/>
      <c r="N644" s="23"/>
    </row>
    <row r="645" spans="1:12" ht="12.75">
      <c r="A645" s="26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</row>
    <row r="646" spans="1:12" ht="12.75">
      <c r="A646" s="21" t="s">
        <v>80</v>
      </c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8"/>
    </row>
    <row r="647" spans="1:4" ht="12.75">
      <c r="A647" s="29"/>
      <c r="B647" s="29"/>
      <c r="C647" s="29"/>
      <c r="D647" s="29"/>
    </row>
    <row r="648" ht="12.75">
      <c r="A648" s="29" t="s">
        <v>110</v>
      </c>
    </row>
    <row r="649" spans="1:5" ht="12.75">
      <c r="A649" s="29" t="s">
        <v>111</v>
      </c>
      <c r="E649" s="21"/>
    </row>
    <row r="651" ht="12.75">
      <c r="B651" t="s">
        <v>83</v>
      </c>
    </row>
    <row r="653" spans="1:12" ht="12.75">
      <c r="A653" s="21"/>
      <c r="B653" s="21"/>
      <c r="C653" s="21"/>
      <c r="D653" s="21"/>
      <c r="E653" s="21" t="s">
        <v>31</v>
      </c>
      <c r="F653" s="21"/>
      <c r="G653" s="21"/>
      <c r="H653" s="21"/>
      <c r="I653" s="21"/>
      <c r="J653" s="21"/>
      <c r="K653" s="21"/>
      <c r="L653" s="21"/>
    </row>
    <row r="654" spans="1:12" ht="12.75">
      <c r="A654" s="21"/>
      <c r="B654" s="21"/>
      <c r="C654" s="21"/>
      <c r="D654" s="21"/>
      <c r="E654" s="21" t="s">
        <v>161</v>
      </c>
      <c r="F654" s="21"/>
      <c r="G654" s="21"/>
      <c r="H654" s="21"/>
      <c r="I654" s="21"/>
      <c r="J654" s="21"/>
      <c r="K654" s="21"/>
      <c r="L654" s="21"/>
    </row>
    <row r="655" spans="1:14" ht="12.75" customHeight="1">
      <c r="A655" s="22" t="s">
        <v>1</v>
      </c>
      <c r="B655" s="22" t="s">
        <v>2</v>
      </c>
      <c r="C655" s="22" t="s">
        <v>73</v>
      </c>
      <c r="D655" s="22"/>
      <c r="E655" s="22" t="s">
        <v>74</v>
      </c>
      <c r="F655" s="22"/>
      <c r="G655" s="22" t="s">
        <v>75</v>
      </c>
      <c r="H655" s="22" t="s">
        <v>76</v>
      </c>
      <c r="I655" s="22" t="s">
        <v>77</v>
      </c>
      <c r="J655" s="22"/>
      <c r="K655" s="22"/>
      <c r="L655" s="22"/>
      <c r="M655" s="22"/>
      <c r="N655" s="22"/>
    </row>
    <row r="656" spans="1:14" ht="12.75" customHeight="1">
      <c r="A656" s="22"/>
      <c r="B656" s="23"/>
      <c r="C656" s="23"/>
      <c r="D656" s="23"/>
      <c r="E656" s="23"/>
      <c r="F656" s="23"/>
      <c r="G656" s="23"/>
      <c r="H656" s="23"/>
      <c r="I656" s="24" t="s">
        <v>39</v>
      </c>
      <c r="J656" s="24"/>
      <c r="K656" s="24"/>
      <c r="L656" s="23">
        <f>E657*0.15</f>
        <v>281825.022</v>
      </c>
      <c r="M656" s="23"/>
      <c r="N656" s="23"/>
    </row>
    <row r="657" spans="1:14" ht="12.75" customHeight="1">
      <c r="A657" s="30" t="s">
        <v>162</v>
      </c>
      <c r="B657" s="23">
        <v>8301.9</v>
      </c>
      <c r="C657" s="23">
        <v>138378.5</v>
      </c>
      <c r="D657" s="23"/>
      <c r="E657" s="23">
        <v>1878833.48</v>
      </c>
      <c r="F657" s="23"/>
      <c r="G657" s="23">
        <v>1874774.34</v>
      </c>
      <c r="H657" s="23">
        <f>G657/E657*100</f>
        <v>99.78395424377896</v>
      </c>
      <c r="I657" s="24" t="s">
        <v>40</v>
      </c>
      <c r="J657" s="24"/>
      <c r="K657" s="24"/>
      <c r="L657" s="23">
        <f>1.111*12*B657</f>
        <v>110680.9308</v>
      </c>
      <c r="M657" s="23"/>
      <c r="N657" s="23"/>
    </row>
    <row r="658" spans="1:14" ht="12.75" customHeight="1">
      <c r="A658" s="22"/>
      <c r="B658" s="23"/>
      <c r="C658" s="23"/>
      <c r="D658" s="23"/>
      <c r="E658" s="23"/>
      <c r="F658" s="23"/>
      <c r="G658" s="23"/>
      <c r="H658" s="23"/>
      <c r="I658" s="24" t="s">
        <v>78</v>
      </c>
      <c r="J658" s="24"/>
      <c r="K658" s="24"/>
      <c r="L658" s="23">
        <v>248433.3</v>
      </c>
      <c r="M658" s="23"/>
      <c r="N658" s="23"/>
    </row>
    <row r="659" spans="1:14" ht="12.75" customHeight="1">
      <c r="A659" s="22"/>
      <c r="B659" s="23"/>
      <c r="C659" s="23"/>
      <c r="D659" s="23"/>
      <c r="E659" s="23"/>
      <c r="F659" s="23"/>
      <c r="G659" s="23"/>
      <c r="H659" s="23"/>
      <c r="I659" s="24" t="s">
        <v>79</v>
      </c>
      <c r="J659" s="24"/>
      <c r="K659" s="24"/>
      <c r="L659" s="23">
        <v>1239034.17</v>
      </c>
      <c r="M659" s="23"/>
      <c r="N659" s="23"/>
    </row>
    <row r="660" spans="1:14" ht="12.75" customHeight="1">
      <c r="A660" s="22"/>
      <c r="B660" s="23"/>
      <c r="C660" s="23"/>
      <c r="D660" s="23"/>
      <c r="E660" s="23"/>
      <c r="F660" s="23"/>
      <c r="G660" s="23"/>
      <c r="H660" s="23"/>
      <c r="I660" s="25" t="s">
        <v>44</v>
      </c>
      <c r="J660" s="25"/>
      <c r="K660" s="25"/>
      <c r="L660" s="23">
        <f>G657*2.8%</f>
        <v>52493.68152</v>
      </c>
      <c r="M660" s="23"/>
      <c r="N660" s="23"/>
    </row>
    <row r="661" spans="1:14" ht="12.75" customHeight="1">
      <c r="A661" s="22" t="s">
        <v>45</v>
      </c>
      <c r="B661" s="23"/>
      <c r="C661" s="23"/>
      <c r="D661" s="23"/>
      <c r="E661" s="23">
        <f>E657</f>
        <v>1878833.48</v>
      </c>
      <c r="F661" s="23"/>
      <c r="G661" s="23">
        <f>SUM(G656:G660)</f>
        <v>1874774.34</v>
      </c>
      <c r="H661" s="23"/>
      <c r="I661" s="23" t="s">
        <v>46</v>
      </c>
      <c r="J661" s="23"/>
      <c r="K661" s="23"/>
      <c r="L661" s="23">
        <f>SUM(L656:L660)</f>
        <v>1932467.10432</v>
      </c>
      <c r="M661" s="23"/>
      <c r="N661" s="23"/>
    </row>
    <row r="662" spans="1:12" ht="12.75">
      <c r="A662" s="26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</row>
    <row r="663" spans="1:12" ht="12.75">
      <c r="A663" s="21" t="s">
        <v>80</v>
      </c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8"/>
    </row>
    <row r="664" spans="1:4" ht="12.75">
      <c r="A664" s="29"/>
      <c r="B664" s="29"/>
      <c r="C664" s="29"/>
      <c r="D664" s="29"/>
    </row>
    <row r="665" ht="12.75">
      <c r="A665" s="29" t="s">
        <v>110</v>
      </c>
    </row>
    <row r="666" spans="1:5" ht="12.75">
      <c r="A666" s="29" t="s">
        <v>111</v>
      </c>
      <c r="E666" s="21"/>
    </row>
    <row r="668" ht="12.75">
      <c r="B668" t="s">
        <v>83</v>
      </c>
    </row>
    <row r="670" spans="1:12" ht="12.75">
      <c r="A670" s="21"/>
      <c r="B670" s="21"/>
      <c r="C670" s="21"/>
      <c r="D670" s="21"/>
      <c r="E670" s="21" t="s">
        <v>31</v>
      </c>
      <c r="F670" s="21"/>
      <c r="G670" s="21"/>
      <c r="H670" s="21"/>
      <c r="I670" s="21"/>
      <c r="J670" s="21"/>
      <c r="K670" s="21"/>
      <c r="L670" s="21"/>
    </row>
    <row r="671" spans="1:12" ht="12.75">
      <c r="A671" s="21"/>
      <c r="B671" s="21"/>
      <c r="C671" s="21"/>
      <c r="D671" s="21"/>
      <c r="E671" s="21" t="s">
        <v>163</v>
      </c>
      <c r="F671" s="21"/>
      <c r="G671" s="21"/>
      <c r="H671" s="21"/>
      <c r="I671" s="21"/>
      <c r="J671" s="21"/>
      <c r="K671" s="21"/>
      <c r="L671" s="21"/>
    </row>
    <row r="672" spans="1:14" ht="12.75" customHeight="1">
      <c r="A672" s="22" t="s">
        <v>1</v>
      </c>
      <c r="B672" s="22" t="s">
        <v>2</v>
      </c>
      <c r="C672" s="22" t="s">
        <v>73</v>
      </c>
      <c r="D672" s="22"/>
      <c r="E672" s="22" t="s">
        <v>74</v>
      </c>
      <c r="F672" s="22"/>
      <c r="G672" s="22" t="s">
        <v>75</v>
      </c>
      <c r="H672" s="22" t="s">
        <v>76</v>
      </c>
      <c r="I672" s="22" t="s">
        <v>77</v>
      </c>
      <c r="J672" s="22"/>
      <c r="K672" s="22"/>
      <c r="L672" s="22"/>
      <c r="M672" s="22"/>
      <c r="N672" s="22"/>
    </row>
    <row r="673" spans="1:14" ht="12.75" customHeight="1">
      <c r="A673" s="22"/>
      <c r="B673" s="23"/>
      <c r="C673" s="23"/>
      <c r="D673" s="23"/>
      <c r="E673" s="23"/>
      <c r="F673" s="23"/>
      <c r="G673" s="23"/>
      <c r="H673" s="23"/>
      <c r="I673" s="24" t="s">
        <v>39</v>
      </c>
      <c r="J673" s="24"/>
      <c r="K673" s="24"/>
      <c r="L673" s="23">
        <f>E674*0.15</f>
        <v>56574.848999999995</v>
      </c>
      <c r="M673" s="23"/>
      <c r="N673" s="23"/>
    </row>
    <row r="674" spans="1:14" ht="12.75" customHeight="1">
      <c r="A674" s="30" t="s">
        <v>164</v>
      </c>
      <c r="B674" s="23">
        <v>2401.1</v>
      </c>
      <c r="C674" s="23">
        <v>-82438.1</v>
      </c>
      <c r="D674" s="23"/>
      <c r="E674" s="23">
        <v>377165.66</v>
      </c>
      <c r="F674" s="23"/>
      <c r="G674" s="23">
        <v>367317.79</v>
      </c>
      <c r="H674" s="23">
        <f>G674/E674*100</f>
        <v>97.38898021627949</v>
      </c>
      <c r="I674" s="24" t="s">
        <v>40</v>
      </c>
      <c r="J674" s="24"/>
      <c r="K674" s="24"/>
      <c r="L674" s="23">
        <f>1.111*12*B674</f>
        <v>32011.465200000002</v>
      </c>
      <c r="M674" s="23"/>
      <c r="N674" s="23"/>
    </row>
    <row r="675" spans="1:14" ht="12.75" customHeight="1">
      <c r="A675" s="22"/>
      <c r="B675" s="23"/>
      <c r="C675" s="23"/>
      <c r="D675" s="23"/>
      <c r="E675" s="23"/>
      <c r="F675" s="23"/>
      <c r="G675" s="23"/>
      <c r="H675" s="23"/>
      <c r="I675" s="24" t="s">
        <v>78</v>
      </c>
      <c r="J675" s="24"/>
      <c r="K675" s="24"/>
      <c r="L675" s="23">
        <v>134647.1</v>
      </c>
      <c r="M675" s="23"/>
      <c r="N675" s="23"/>
    </row>
    <row r="676" spans="1:14" ht="12.75" customHeight="1">
      <c r="A676" s="22"/>
      <c r="B676" s="23"/>
      <c r="C676" s="23"/>
      <c r="D676" s="23"/>
      <c r="E676" s="23"/>
      <c r="F676" s="23"/>
      <c r="G676" s="23"/>
      <c r="H676" s="23"/>
      <c r="I676" s="24" t="s">
        <v>79</v>
      </c>
      <c r="J676" s="24"/>
      <c r="K676" s="24"/>
      <c r="L676" s="23">
        <v>271118.34</v>
      </c>
      <c r="M676" s="23"/>
      <c r="N676" s="23"/>
    </row>
    <row r="677" spans="1:14" ht="12.75" customHeight="1">
      <c r="A677" s="22"/>
      <c r="B677" s="23"/>
      <c r="C677" s="23"/>
      <c r="D677" s="23"/>
      <c r="E677" s="23"/>
      <c r="F677" s="23"/>
      <c r="G677" s="23"/>
      <c r="H677" s="23"/>
      <c r="I677" s="25" t="s">
        <v>44</v>
      </c>
      <c r="J677" s="25"/>
      <c r="K677" s="25"/>
      <c r="L677" s="23">
        <f>G674*2.8%</f>
        <v>10284.898119999998</v>
      </c>
      <c r="M677" s="23"/>
      <c r="N677" s="23"/>
    </row>
    <row r="678" spans="1:14" ht="12.75" customHeight="1">
      <c r="A678" s="22" t="s">
        <v>45</v>
      </c>
      <c r="B678" s="23"/>
      <c r="C678" s="23"/>
      <c r="D678" s="23"/>
      <c r="E678" s="23">
        <f>E674</f>
        <v>377165.66</v>
      </c>
      <c r="F678" s="23"/>
      <c r="G678" s="23">
        <f>SUM(G673:G677)</f>
        <v>367317.79</v>
      </c>
      <c r="H678" s="23"/>
      <c r="I678" s="23" t="s">
        <v>46</v>
      </c>
      <c r="J678" s="23"/>
      <c r="K678" s="23"/>
      <c r="L678" s="23">
        <f>SUM(L673:L677)</f>
        <v>504636.65232000005</v>
      </c>
      <c r="M678" s="23"/>
      <c r="N678" s="23"/>
    </row>
    <row r="679" spans="1:12" ht="12.75">
      <c r="A679" s="26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</row>
    <row r="680" spans="1:12" ht="12.75">
      <c r="A680" s="21" t="s">
        <v>80</v>
      </c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8"/>
    </row>
    <row r="681" spans="1:4" ht="12.75">
      <c r="A681" s="29"/>
      <c r="B681" s="29"/>
      <c r="C681" s="29"/>
      <c r="D681" s="29"/>
    </row>
    <row r="682" ht="12.75">
      <c r="A682" s="29" t="s">
        <v>110</v>
      </c>
    </row>
    <row r="683" spans="1:5" ht="12.75">
      <c r="A683" s="29" t="s">
        <v>111</v>
      </c>
      <c r="E683" s="21"/>
    </row>
    <row r="685" ht="12.75">
      <c r="B685" t="s">
        <v>83</v>
      </c>
    </row>
    <row r="687" spans="1:12" ht="12.75">
      <c r="A687" s="21"/>
      <c r="B687" s="21"/>
      <c r="C687" s="21"/>
      <c r="D687" s="21"/>
      <c r="E687" s="21" t="s">
        <v>31</v>
      </c>
      <c r="F687" s="21"/>
      <c r="G687" s="21"/>
      <c r="H687" s="21"/>
      <c r="I687" s="21"/>
      <c r="J687" s="21"/>
      <c r="K687" s="21"/>
      <c r="L687" s="21"/>
    </row>
    <row r="688" spans="1:12" ht="12.75">
      <c r="A688" s="21"/>
      <c r="B688" s="21"/>
      <c r="C688" s="21"/>
      <c r="D688" s="21"/>
      <c r="E688" s="21" t="s">
        <v>165</v>
      </c>
      <c r="F688" s="21"/>
      <c r="G688" s="21"/>
      <c r="H688" s="21"/>
      <c r="I688" s="21"/>
      <c r="J688" s="21"/>
      <c r="K688" s="21"/>
      <c r="L688" s="21"/>
    </row>
    <row r="689" spans="1:14" ht="107.25" customHeight="1">
      <c r="A689" s="22" t="s">
        <v>1</v>
      </c>
      <c r="B689" s="22" t="s">
        <v>2</v>
      </c>
      <c r="C689" s="22" t="s">
        <v>73</v>
      </c>
      <c r="D689" s="22"/>
      <c r="E689" s="22" t="s">
        <v>74</v>
      </c>
      <c r="F689" s="22"/>
      <c r="G689" s="22" t="s">
        <v>75</v>
      </c>
      <c r="H689" s="22" t="s">
        <v>76</v>
      </c>
      <c r="I689" s="22" t="s">
        <v>77</v>
      </c>
      <c r="J689" s="22"/>
      <c r="K689" s="22"/>
      <c r="L689" s="22"/>
      <c r="M689" s="22"/>
      <c r="N689" s="22"/>
    </row>
    <row r="690" spans="1:14" ht="12.75" customHeight="1">
      <c r="A690" s="22"/>
      <c r="B690" s="23"/>
      <c r="C690" s="23"/>
      <c r="D690" s="23"/>
      <c r="E690" s="23"/>
      <c r="F690" s="23"/>
      <c r="G690" s="23"/>
      <c r="H690" s="23"/>
      <c r="I690" s="24" t="s">
        <v>39</v>
      </c>
      <c r="J690" s="24"/>
      <c r="K690" s="24"/>
      <c r="L690" s="23">
        <f>E691*0.15</f>
        <v>141081.357</v>
      </c>
      <c r="M690" s="23"/>
      <c r="N690" s="23"/>
    </row>
    <row r="691" spans="1:14" ht="12.75" customHeight="1">
      <c r="A691" s="30" t="s">
        <v>166</v>
      </c>
      <c r="B691" s="23">
        <v>4168.7</v>
      </c>
      <c r="C691" s="23">
        <v>10026.6</v>
      </c>
      <c r="D691" s="23"/>
      <c r="E691" s="23">
        <v>940542.38</v>
      </c>
      <c r="F691" s="23"/>
      <c r="G691" s="23">
        <v>914130.91</v>
      </c>
      <c r="H691" s="23">
        <f>G691/E691*100</f>
        <v>97.19188942873579</v>
      </c>
      <c r="I691" s="24" t="s">
        <v>40</v>
      </c>
      <c r="J691" s="24"/>
      <c r="K691" s="24"/>
      <c r="L691" s="23">
        <f>1.111*12*B691</f>
        <v>55577.1084</v>
      </c>
      <c r="M691" s="23"/>
      <c r="N691" s="23"/>
    </row>
    <row r="692" spans="1:14" ht="29.25" customHeight="1">
      <c r="A692" s="22"/>
      <c r="B692" s="23"/>
      <c r="C692" s="23"/>
      <c r="D692" s="23"/>
      <c r="E692" s="23"/>
      <c r="F692" s="23"/>
      <c r="G692" s="23"/>
      <c r="H692" s="23"/>
      <c r="I692" s="24" t="s">
        <v>78</v>
      </c>
      <c r="J692" s="24"/>
      <c r="K692" s="24"/>
      <c r="L692" s="23">
        <v>134647.1</v>
      </c>
      <c r="M692" s="23"/>
      <c r="N692" s="23"/>
    </row>
    <row r="693" spans="1:14" ht="65.25" customHeight="1">
      <c r="A693" s="22"/>
      <c r="B693" s="23"/>
      <c r="C693" s="23"/>
      <c r="D693" s="23"/>
      <c r="E693" s="23"/>
      <c r="F693" s="23"/>
      <c r="G693" s="23"/>
      <c r="H693" s="23"/>
      <c r="I693" s="24" t="s">
        <v>79</v>
      </c>
      <c r="J693" s="24"/>
      <c r="K693" s="24"/>
      <c r="L693" s="23">
        <v>632240.79</v>
      </c>
      <c r="M693" s="23"/>
      <c r="N693" s="23"/>
    </row>
    <row r="694" spans="1:14" ht="12.75" customHeight="1">
      <c r="A694" s="22"/>
      <c r="B694" s="23"/>
      <c r="C694" s="23"/>
      <c r="D694" s="23"/>
      <c r="E694" s="23"/>
      <c r="F694" s="23"/>
      <c r="G694" s="23"/>
      <c r="H694" s="23"/>
      <c r="I694" s="25" t="s">
        <v>44</v>
      </c>
      <c r="J694" s="25"/>
      <c r="K694" s="25"/>
      <c r="L694" s="23">
        <f>G691*2.8%</f>
        <v>25595.66548</v>
      </c>
      <c r="M694" s="23"/>
      <c r="N694" s="23"/>
    </row>
    <row r="695" spans="1:14" ht="12.75" customHeight="1">
      <c r="A695" s="22" t="s">
        <v>45</v>
      </c>
      <c r="B695" s="23"/>
      <c r="C695" s="23"/>
      <c r="D695" s="23"/>
      <c r="E695" s="23">
        <f>E691</f>
        <v>940542.38</v>
      </c>
      <c r="F695" s="23"/>
      <c r="G695" s="23">
        <f>SUM(G690:G694)</f>
        <v>914130.91</v>
      </c>
      <c r="H695" s="23"/>
      <c r="I695" s="23" t="s">
        <v>46</v>
      </c>
      <c r="J695" s="23"/>
      <c r="K695" s="23"/>
      <c r="L695" s="23">
        <f>SUM(L690:L694)</f>
        <v>989142.02088</v>
      </c>
      <c r="M695" s="23"/>
      <c r="N695" s="23"/>
    </row>
    <row r="696" spans="1:12" ht="12.75">
      <c r="A696" s="26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</row>
    <row r="697" spans="1:12" ht="12.75">
      <c r="A697" s="21" t="s">
        <v>80</v>
      </c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8"/>
    </row>
    <row r="698" spans="1:4" ht="12.75">
      <c r="A698" s="29"/>
      <c r="B698" s="29"/>
      <c r="C698" s="29"/>
      <c r="D698" s="29"/>
    </row>
    <row r="699" ht="12.75">
      <c r="A699" s="29" t="s">
        <v>110</v>
      </c>
    </row>
    <row r="700" spans="1:5" ht="12.75">
      <c r="A700" s="29" t="s">
        <v>111</v>
      </c>
      <c r="E700" s="21"/>
    </row>
    <row r="702" ht="12.75">
      <c r="B702" t="s">
        <v>83</v>
      </c>
    </row>
    <row r="704" spans="1:12" ht="12.75">
      <c r="A704" s="21"/>
      <c r="B704" s="21"/>
      <c r="C704" s="21"/>
      <c r="D704" s="21"/>
      <c r="E704" s="21" t="s">
        <v>31</v>
      </c>
      <c r="F704" s="21"/>
      <c r="G704" s="21"/>
      <c r="H704" s="21"/>
      <c r="I704" s="21"/>
      <c r="J704" s="21"/>
      <c r="K704" s="21"/>
      <c r="L704" s="21"/>
    </row>
    <row r="705" spans="1:12" ht="12.75">
      <c r="A705" s="21"/>
      <c r="B705" s="21"/>
      <c r="C705" s="21"/>
      <c r="D705" s="21"/>
      <c r="E705" s="21" t="s">
        <v>167</v>
      </c>
      <c r="F705" s="21"/>
      <c r="G705" s="21"/>
      <c r="H705" s="21"/>
      <c r="I705" s="21"/>
      <c r="J705" s="21"/>
      <c r="K705" s="21"/>
      <c r="L705" s="21"/>
    </row>
    <row r="706" spans="1:14" ht="12.75" customHeight="1">
      <c r="A706" s="22" t="s">
        <v>1</v>
      </c>
      <c r="B706" s="22" t="s">
        <v>2</v>
      </c>
      <c r="C706" s="22" t="s">
        <v>73</v>
      </c>
      <c r="D706" s="22"/>
      <c r="E706" s="22" t="s">
        <v>74</v>
      </c>
      <c r="F706" s="22"/>
      <c r="G706" s="22" t="s">
        <v>75</v>
      </c>
      <c r="H706" s="22" t="s">
        <v>76</v>
      </c>
      <c r="I706" s="22" t="s">
        <v>77</v>
      </c>
      <c r="J706" s="22"/>
      <c r="K706" s="22"/>
      <c r="L706" s="22"/>
      <c r="M706" s="22"/>
      <c r="N706" s="22"/>
    </row>
    <row r="707" spans="1:14" ht="12.75" customHeight="1">
      <c r="A707" s="22"/>
      <c r="B707" s="23"/>
      <c r="C707" s="23"/>
      <c r="D707" s="23"/>
      <c r="E707" s="23"/>
      <c r="F707" s="23"/>
      <c r="G707" s="23"/>
      <c r="H707" s="23"/>
      <c r="I707" s="24" t="s">
        <v>39</v>
      </c>
      <c r="J707" s="24"/>
      <c r="K707" s="24"/>
      <c r="L707" s="23">
        <f>E708*0.15</f>
        <v>330162.999</v>
      </c>
      <c r="M707" s="23"/>
      <c r="N707" s="23"/>
    </row>
    <row r="708" spans="1:14" ht="12.75" customHeight="1">
      <c r="A708" s="30" t="s">
        <v>168</v>
      </c>
      <c r="B708" s="23">
        <v>9744.8</v>
      </c>
      <c r="C708" s="23">
        <v>283634</v>
      </c>
      <c r="D708" s="23"/>
      <c r="E708" s="23">
        <v>2201086.66</v>
      </c>
      <c r="F708" s="23"/>
      <c r="G708" s="23">
        <v>2210337.6</v>
      </c>
      <c r="H708" s="23">
        <f>G708/E708*100</f>
        <v>100.42028967637285</v>
      </c>
      <c r="I708" s="24" t="s">
        <v>40</v>
      </c>
      <c r="J708" s="24"/>
      <c r="K708" s="24"/>
      <c r="L708" s="23">
        <f>1.111*12*B708</f>
        <v>129917.6736</v>
      </c>
      <c r="M708" s="23"/>
      <c r="N708" s="23"/>
    </row>
    <row r="709" spans="1:14" ht="12.75" customHeight="1">
      <c r="A709" s="22"/>
      <c r="B709" s="23"/>
      <c r="C709" s="23"/>
      <c r="D709" s="23"/>
      <c r="E709" s="23"/>
      <c r="F709" s="23"/>
      <c r="G709" s="23"/>
      <c r="H709" s="23"/>
      <c r="I709" s="24" t="s">
        <v>78</v>
      </c>
      <c r="J709" s="24"/>
      <c r="K709" s="24"/>
      <c r="L709" s="23">
        <v>248433.3</v>
      </c>
      <c r="M709" s="23"/>
      <c r="N709" s="23"/>
    </row>
    <row r="710" spans="1:14" ht="12.75" customHeight="1">
      <c r="A710" s="22"/>
      <c r="B710" s="23"/>
      <c r="C710" s="23"/>
      <c r="D710" s="23"/>
      <c r="E710" s="23"/>
      <c r="F710" s="23"/>
      <c r="G710" s="23"/>
      <c r="H710" s="23"/>
      <c r="I710" s="24" t="s">
        <v>79</v>
      </c>
      <c r="J710" s="24"/>
      <c r="K710" s="24"/>
      <c r="L710" s="23">
        <v>1592803.84</v>
      </c>
      <c r="M710" s="23"/>
      <c r="N710" s="23"/>
    </row>
    <row r="711" spans="1:14" ht="12.75" customHeight="1">
      <c r="A711" s="22"/>
      <c r="B711" s="23"/>
      <c r="C711" s="23"/>
      <c r="D711" s="23"/>
      <c r="E711" s="23"/>
      <c r="F711" s="23"/>
      <c r="G711" s="23"/>
      <c r="H711" s="23"/>
      <c r="I711" s="25" t="s">
        <v>44</v>
      </c>
      <c r="J711" s="25"/>
      <c r="K711" s="25"/>
      <c r="L711" s="23">
        <f>G708*2.8%</f>
        <v>61889.4528</v>
      </c>
      <c r="M711" s="23"/>
      <c r="N711" s="23"/>
    </row>
    <row r="712" spans="1:14" ht="12.75" customHeight="1">
      <c r="A712" s="22" t="s">
        <v>45</v>
      </c>
      <c r="B712" s="23"/>
      <c r="C712" s="23"/>
      <c r="D712" s="23"/>
      <c r="E712" s="23">
        <f>E708</f>
        <v>2201086.66</v>
      </c>
      <c r="F712" s="23"/>
      <c r="G712" s="23">
        <f>SUM(G707:G711)</f>
        <v>2210337.6</v>
      </c>
      <c r="H712" s="23"/>
      <c r="I712" s="23" t="s">
        <v>46</v>
      </c>
      <c r="J712" s="23"/>
      <c r="K712" s="23"/>
      <c r="L712" s="23">
        <f>SUM(L707:L711)</f>
        <v>2363207.2654</v>
      </c>
      <c r="M712" s="23"/>
      <c r="N712" s="23"/>
    </row>
    <row r="713" spans="1:12" ht="12.75">
      <c r="A713" s="26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</row>
    <row r="714" spans="1:12" ht="12.75">
      <c r="A714" s="21" t="s">
        <v>80</v>
      </c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8"/>
    </row>
    <row r="715" spans="1:4" ht="12.75">
      <c r="A715" s="29"/>
      <c r="B715" s="29"/>
      <c r="C715" s="29"/>
      <c r="D715" s="29"/>
    </row>
    <row r="716" ht="12.75">
      <c r="A716" s="29" t="s">
        <v>110</v>
      </c>
    </row>
    <row r="717" spans="1:5" ht="12.75">
      <c r="A717" s="29" t="s">
        <v>111</v>
      </c>
      <c r="E717" s="21"/>
    </row>
    <row r="719" ht="12.75">
      <c r="B719" t="s">
        <v>83</v>
      </c>
    </row>
    <row r="721" spans="1:12" ht="12.75">
      <c r="A721" s="21"/>
      <c r="B721" s="21"/>
      <c r="C721" s="21"/>
      <c r="D721" s="21"/>
      <c r="E721" s="21" t="s">
        <v>31</v>
      </c>
      <c r="F721" s="21"/>
      <c r="G721" s="21"/>
      <c r="H721" s="21"/>
      <c r="I721" s="21"/>
      <c r="J721" s="21"/>
      <c r="K721" s="21"/>
      <c r="L721" s="21"/>
    </row>
    <row r="722" spans="1:12" ht="12.75">
      <c r="A722" s="21"/>
      <c r="B722" s="21"/>
      <c r="C722" s="21"/>
      <c r="D722" s="21"/>
      <c r="E722" s="21" t="s">
        <v>169</v>
      </c>
      <c r="F722" s="21"/>
      <c r="G722" s="21"/>
      <c r="H722" s="21"/>
      <c r="I722" s="21"/>
      <c r="J722" s="21"/>
      <c r="K722" s="21"/>
      <c r="L722" s="21"/>
    </row>
    <row r="723" spans="1:14" ht="110.25" customHeight="1">
      <c r="A723" s="22" t="s">
        <v>1</v>
      </c>
      <c r="B723" s="22" t="s">
        <v>2</v>
      </c>
      <c r="C723" s="22" t="s">
        <v>73</v>
      </c>
      <c r="D723" s="22"/>
      <c r="E723" s="22" t="s">
        <v>74</v>
      </c>
      <c r="F723" s="22"/>
      <c r="G723" s="22" t="s">
        <v>75</v>
      </c>
      <c r="H723" s="22" t="s">
        <v>76</v>
      </c>
      <c r="I723" s="22" t="s">
        <v>77</v>
      </c>
      <c r="J723" s="22"/>
      <c r="K723" s="22"/>
      <c r="L723" s="22"/>
      <c r="M723" s="22"/>
      <c r="N723" s="22"/>
    </row>
    <row r="724" spans="1:14" ht="12.75" customHeight="1">
      <c r="A724" s="22"/>
      <c r="B724" s="23"/>
      <c r="C724" s="23"/>
      <c r="D724" s="23"/>
      <c r="E724" s="23"/>
      <c r="F724" s="23"/>
      <c r="G724" s="23"/>
      <c r="H724" s="23"/>
      <c r="I724" s="24" t="s">
        <v>39</v>
      </c>
      <c r="J724" s="24"/>
      <c r="K724" s="24"/>
      <c r="L724" s="23">
        <f>E725*0.15</f>
        <v>230222.56350000002</v>
      </c>
      <c r="M724" s="23"/>
      <c r="N724" s="23"/>
    </row>
    <row r="725" spans="1:14" ht="12.75" customHeight="1">
      <c r="A725" s="30" t="s">
        <v>170</v>
      </c>
      <c r="B725" s="23">
        <v>6792</v>
      </c>
      <c r="C725" s="23">
        <v>93918</v>
      </c>
      <c r="D725" s="23"/>
      <c r="E725" s="23">
        <v>1534817.09</v>
      </c>
      <c r="F725" s="23"/>
      <c r="G725" s="23">
        <v>1524564.9</v>
      </c>
      <c r="H725" s="23">
        <f>G725/E725*100</f>
        <v>99.33202529038817</v>
      </c>
      <c r="I725" s="24" t="s">
        <v>40</v>
      </c>
      <c r="J725" s="24"/>
      <c r="K725" s="24"/>
      <c r="L725" s="23">
        <f>1.111*12*B725</f>
        <v>90550.944</v>
      </c>
      <c r="M725" s="23"/>
      <c r="N725" s="23"/>
    </row>
    <row r="726" spans="1:14" ht="24.75" customHeight="1">
      <c r="A726" s="22"/>
      <c r="B726" s="23"/>
      <c r="C726" s="23"/>
      <c r="D726" s="23"/>
      <c r="E726" s="23"/>
      <c r="F726" s="23"/>
      <c r="G726" s="23"/>
      <c r="H726" s="23"/>
      <c r="I726" s="24" t="s">
        <v>78</v>
      </c>
      <c r="J726" s="24"/>
      <c r="K726" s="24"/>
      <c r="L726" s="23">
        <v>248433.3</v>
      </c>
      <c r="M726" s="23"/>
      <c r="N726" s="23"/>
    </row>
    <row r="727" spans="1:14" ht="60.75" customHeight="1">
      <c r="A727" s="22"/>
      <c r="B727" s="23"/>
      <c r="C727" s="23"/>
      <c r="D727" s="23"/>
      <c r="E727" s="23"/>
      <c r="F727" s="23"/>
      <c r="G727" s="23"/>
      <c r="H727" s="23"/>
      <c r="I727" s="24" t="s">
        <v>79</v>
      </c>
      <c r="J727" s="24"/>
      <c r="K727" s="24"/>
      <c r="L727" s="23">
        <v>940513.4</v>
      </c>
      <c r="M727" s="23"/>
      <c r="N727" s="23"/>
    </row>
    <row r="728" spans="1:14" ht="12.75" customHeight="1">
      <c r="A728" s="22"/>
      <c r="B728" s="23"/>
      <c r="C728" s="23"/>
      <c r="D728" s="23"/>
      <c r="E728" s="23"/>
      <c r="F728" s="23"/>
      <c r="G728" s="23"/>
      <c r="H728" s="23"/>
      <c r="I728" s="25" t="s">
        <v>44</v>
      </c>
      <c r="J728" s="25"/>
      <c r="K728" s="25"/>
      <c r="L728" s="23">
        <f>G725*2.8%</f>
        <v>42687.81719999999</v>
      </c>
      <c r="M728" s="23"/>
      <c r="N728" s="23"/>
    </row>
    <row r="729" spans="1:14" ht="12.75" customHeight="1">
      <c r="A729" s="22" t="s">
        <v>45</v>
      </c>
      <c r="B729" s="23"/>
      <c r="C729" s="23"/>
      <c r="D729" s="23"/>
      <c r="E729" s="23">
        <f>E725</f>
        <v>1534817.09</v>
      </c>
      <c r="F729" s="23"/>
      <c r="G729" s="23">
        <f>SUM(G724:G728)</f>
        <v>1524564.9</v>
      </c>
      <c r="H729" s="23"/>
      <c r="I729" s="23" t="s">
        <v>46</v>
      </c>
      <c r="J729" s="23"/>
      <c r="K729" s="23"/>
      <c r="L729" s="23">
        <f>SUM(L724:L728)</f>
        <v>1552408.0247</v>
      </c>
      <c r="M729" s="23"/>
      <c r="N729" s="23"/>
    </row>
    <row r="730" spans="1:12" ht="12.75">
      <c r="A730" s="26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</row>
    <row r="731" spans="1:12" ht="12.75">
      <c r="A731" s="21" t="s">
        <v>80</v>
      </c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8"/>
    </row>
    <row r="732" spans="1:4" ht="12.75">
      <c r="A732" s="29"/>
      <c r="B732" s="29"/>
      <c r="C732" s="29"/>
      <c r="D732" s="29"/>
    </row>
    <row r="733" ht="12.75">
      <c r="A733" s="29" t="s">
        <v>110</v>
      </c>
    </row>
    <row r="734" spans="1:5" ht="12.75">
      <c r="A734" s="29" t="s">
        <v>111</v>
      </c>
      <c r="E734" s="21"/>
    </row>
    <row r="736" ht="12.75">
      <c r="B736" t="s">
        <v>83</v>
      </c>
    </row>
    <row r="738" spans="1:12" ht="12.75">
      <c r="A738" s="21"/>
      <c r="B738" s="21"/>
      <c r="C738" s="21"/>
      <c r="D738" s="21"/>
      <c r="E738" s="21" t="s">
        <v>31</v>
      </c>
      <c r="F738" s="21"/>
      <c r="G738" s="21"/>
      <c r="H738" s="21"/>
      <c r="I738" s="21"/>
      <c r="J738" s="21"/>
      <c r="K738" s="21"/>
      <c r="L738" s="21"/>
    </row>
    <row r="739" spans="1:12" ht="12.75">
      <c r="A739" s="21"/>
      <c r="B739" s="21"/>
      <c r="C739" s="21"/>
      <c r="D739" s="21"/>
      <c r="E739" s="21" t="s">
        <v>171</v>
      </c>
      <c r="F739" s="21"/>
      <c r="G739" s="21"/>
      <c r="H739" s="21"/>
      <c r="I739" s="21"/>
      <c r="J739" s="21"/>
      <c r="K739" s="21"/>
      <c r="L739" s="21"/>
    </row>
    <row r="740" spans="1:14" ht="108" customHeight="1">
      <c r="A740" s="22" t="s">
        <v>1</v>
      </c>
      <c r="B740" s="22" t="s">
        <v>2</v>
      </c>
      <c r="C740" s="22" t="s">
        <v>73</v>
      </c>
      <c r="D740" s="22"/>
      <c r="E740" s="22" t="s">
        <v>74</v>
      </c>
      <c r="F740" s="22"/>
      <c r="G740" s="22" t="s">
        <v>75</v>
      </c>
      <c r="H740" s="22" t="s">
        <v>76</v>
      </c>
      <c r="I740" s="22" t="s">
        <v>77</v>
      </c>
      <c r="J740" s="22"/>
      <c r="K740" s="22"/>
      <c r="L740" s="22"/>
      <c r="M740" s="22"/>
      <c r="N740" s="22"/>
    </row>
    <row r="741" spans="1:14" ht="12.75" customHeight="1">
      <c r="A741" s="22"/>
      <c r="B741" s="23"/>
      <c r="C741" s="23"/>
      <c r="D741" s="23"/>
      <c r="E741" s="23"/>
      <c r="F741" s="23"/>
      <c r="G741" s="23"/>
      <c r="H741" s="23"/>
      <c r="I741" s="24" t="s">
        <v>39</v>
      </c>
      <c r="J741" s="24"/>
      <c r="K741" s="24"/>
      <c r="L741" s="23">
        <f>E742*0.15</f>
        <v>69906.153</v>
      </c>
      <c r="M741" s="23"/>
      <c r="N741" s="23"/>
    </row>
    <row r="742" spans="1:14" ht="12.75" customHeight="1">
      <c r="A742" s="30" t="s">
        <v>172</v>
      </c>
      <c r="B742" s="23">
        <v>2776.4</v>
      </c>
      <c r="C742" s="23">
        <v>-41035.8</v>
      </c>
      <c r="D742" s="23"/>
      <c r="E742" s="23">
        <v>466041.02</v>
      </c>
      <c r="F742" s="23"/>
      <c r="G742" s="23">
        <v>462100.38</v>
      </c>
      <c r="H742" s="23">
        <f>G742/E742*100</f>
        <v>99.15444352945583</v>
      </c>
      <c r="I742" s="24" t="s">
        <v>40</v>
      </c>
      <c r="J742" s="24"/>
      <c r="K742" s="24"/>
      <c r="L742" s="23">
        <f>1.111*12*B742</f>
        <v>37014.9648</v>
      </c>
      <c r="M742" s="23"/>
      <c r="N742" s="23"/>
    </row>
    <row r="743" spans="1:14" ht="29.25" customHeight="1">
      <c r="A743" s="22"/>
      <c r="B743" s="23"/>
      <c r="C743" s="23"/>
      <c r="D743" s="23"/>
      <c r="E743" s="23"/>
      <c r="F743" s="23"/>
      <c r="G743" s="23"/>
      <c r="H743" s="23"/>
      <c r="I743" s="24" t="s">
        <v>78</v>
      </c>
      <c r="J743" s="24"/>
      <c r="K743" s="24"/>
      <c r="L743" s="23">
        <v>134647.1</v>
      </c>
      <c r="M743" s="23"/>
      <c r="N743" s="23"/>
    </row>
    <row r="744" spans="1:14" ht="62.25" customHeight="1">
      <c r="A744" s="22"/>
      <c r="B744" s="23"/>
      <c r="C744" s="23"/>
      <c r="D744" s="23"/>
      <c r="E744" s="23"/>
      <c r="F744" s="23"/>
      <c r="G744" s="23"/>
      <c r="H744" s="23"/>
      <c r="I744" s="24" t="s">
        <v>79</v>
      </c>
      <c r="J744" s="24"/>
      <c r="K744" s="24"/>
      <c r="L744" s="23">
        <v>273650.85</v>
      </c>
      <c r="M744" s="23"/>
      <c r="N744" s="23"/>
    </row>
    <row r="745" spans="1:14" ht="12.75" customHeight="1">
      <c r="A745" s="22"/>
      <c r="B745" s="23"/>
      <c r="C745" s="23"/>
      <c r="D745" s="23"/>
      <c r="E745" s="23"/>
      <c r="F745" s="23"/>
      <c r="G745" s="23"/>
      <c r="H745" s="23"/>
      <c r="I745" s="25" t="s">
        <v>44</v>
      </c>
      <c r="J745" s="25"/>
      <c r="K745" s="25"/>
      <c r="L745" s="23">
        <f>G742*2.8%</f>
        <v>12938.81064</v>
      </c>
      <c r="M745" s="23"/>
      <c r="N745" s="23"/>
    </row>
    <row r="746" spans="1:14" ht="12.75" customHeight="1">
      <c r="A746" s="22" t="s">
        <v>45</v>
      </c>
      <c r="B746" s="23"/>
      <c r="C746" s="23"/>
      <c r="D746" s="23"/>
      <c r="E746" s="23">
        <f>E742</f>
        <v>466041.02</v>
      </c>
      <c r="F746" s="23"/>
      <c r="G746" s="23">
        <f>SUM(G741:G745)</f>
        <v>462100.38</v>
      </c>
      <c r="H746" s="23"/>
      <c r="I746" s="23" t="s">
        <v>46</v>
      </c>
      <c r="J746" s="23"/>
      <c r="K746" s="23"/>
      <c r="L746" s="23">
        <f>SUM(L741:L745)</f>
        <v>528157.87844</v>
      </c>
      <c r="M746" s="23"/>
      <c r="N746" s="23"/>
    </row>
    <row r="747" spans="1:12" ht="12.75">
      <c r="A747" s="26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</row>
    <row r="748" spans="1:12" ht="12.75">
      <c r="A748" s="21" t="s">
        <v>80</v>
      </c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8"/>
    </row>
    <row r="749" spans="1:4" ht="12.75">
      <c r="A749" s="29"/>
      <c r="B749" s="29"/>
      <c r="C749" s="29"/>
      <c r="D749" s="29"/>
    </row>
    <row r="750" ht="12.75">
      <c r="A750" s="29" t="s">
        <v>110</v>
      </c>
    </row>
    <row r="751" spans="1:5" ht="12.75">
      <c r="A751" s="29" t="s">
        <v>111</v>
      </c>
      <c r="E751" s="21"/>
    </row>
    <row r="753" ht="12.75">
      <c r="B753" t="s">
        <v>83</v>
      </c>
    </row>
    <row r="755" spans="1:12" ht="12.75">
      <c r="A755" s="21"/>
      <c r="B755" s="21"/>
      <c r="C755" s="21"/>
      <c r="D755" s="21"/>
      <c r="E755" s="21" t="s">
        <v>31</v>
      </c>
      <c r="F755" s="21"/>
      <c r="G755" s="21"/>
      <c r="H755" s="21"/>
      <c r="I755" s="21"/>
      <c r="J755" s="21"/>
      <c r="K755" s="21"/>
      <c r="L755" s="21"/>
    </row>
    <row r="756" spans="1:12" ht="12.75">
      <c r="A756" s="21"/>
      <c r="B756" s="21"/>
      <c r="C756" s="21"/>
      <c r="D756" s="21"/>
      <c r="E756" s="21" t="s">
        <v>173</v>
      </c>
      <c r="F756" s="21"/>
      <c r="G756" s="21"/>
      <c r="H756" s="21"/>
      <c r="I756" s="21"/>
      <c r="J756" s="21"/>
      <c r="K756" s="21"/>
      <c r="L756" s="21"/>
    </row>
    <row r="757" spans="1:14" ht="95.25" customHeight="1">
      <c r="A757" s="22" t="s">
        <v>1</v>
      </c>
      <c r="B757" s="22" t="s">
        <v>2</v>
      </c>
      <c r="C757" s="22" t="s">
        <v>73</v>
      </c>
      <c r="D757" s="22"/>
      <c r="E757" s="22" t="s">
        <v>74</v>
      </c>
      <c r="F757" s="22"/>
      <c r="G757" s="22" t="s">
        <v>75</v>
      </c>
      <c r="H757" s="22" t="s">
        <v>76</v>
      </c>
      <c r="I757" s="22" t="s">
        <v>77</v>
      </c>
      <c r="J757" s="22"/>
      <c r="K757" s="22"/>
      <c r="L757" s="22"/>
      <c r="M757" s="22"/>
      <c r="N757" s="22"/>
    </row>
    <row r="758" spans="1:14" ht="12.75" customHeight="1">
      <c r="A758" s="22"/>
      <c r="B758" s="23"/>
      <c r="C758" s="23"/>
      <c r="D758" s="23"/>
      <c r="E758" s="23"/>
      <c r="F758" s="23"/>
      <c r="G758" s="23"/>
      <c r="H758" s="23"/>
      <c r="I758" s="24" t="s">
        <v>39</v>
      </c>
      <c r="J758" s="24"/>
      <c r="K758" s="24"/>
      <c r="L758" s="23">
        <f>E759*0.15</f>
        <v>24564.433500000003</v>
      </c>
      <c r="M758" s="23"/>
      <c r="N758" s="23"/>
    </row>
    <row r="759" spans="1:14" ht="12.75" customHeight="1">
      <c r="A759" s="30" t="s">
        <v>174</v>
      </c>
      <c r="B759" s="23">
        <v>875.9</v>
      </c>
      <c r="C759" s="23">
        <v>37516.6</v>
      </c>
      <c r="D759" s="23"/>
      <c r="E759" s="23">
        <v>163762.89</v>
      </c>
      <c r="F759" s="23"/>
      <c r="G759" s="23">
        <v>161404.02</v>
      </c>
      <c r="H759" s="23">
        <f>G759/E759*100</f>
        <v>98.55958208846948</v>
      </c>
      <c r="I759" s="24" t="s">
        <v>40</v>
      </c>
      <c r="J759" s="24"/>
      <c r="K759" s="24"/>
      <c r="L759" s="23">
        <f>1.111*12*B759</f>
        <v>11677.498800000001</v>
      </c>
      <c r="M759" s="23"/>
      <c r="N759" s="23"/>
    </row>
    <row r="760" spans="1:14" ht="28.5" customHeight="1">
      <c r="A760" s="22"/>
      <c r="B760" s="23"/>
      <c r="C760" s="23"/>
      <c r="D760" s="23"/>
      <c r="E760" s="23"/>
      <c r="F760" s="23"/>
      <c r="G760" s="23"/>
      <c r="H760" s="23"/>
      <c r="I760" s="24" t="s">
        <v>78</v>
      </c>
      <c r="J760" s="24"/>
      <c r="K760" s="24"/>
      <c r="L760" s="23">
        <v>0</v>
      </c>
      <c r="M760" s="23"/>
      <c r="N760" s="23"/>
    </row>
    <row r="761" spans="1:14" ht="63" customHeight="1">
      <c r="A761" s="22"/>
      <c r="B761" s="23"/>
      <c r="C761" s="23"/>
      <c r="D761" s="23"/>
      <c r="E761" s="23"/>
      <c r="F761" s="23"/>
      <c r="G761" s="23"/>
      <c r="H761" s="23"/>
      <c r="I761" s="24" t="s">
        <v>79</v>
      </c>
      <c r="J761" s="24"/>
      <c r="K761" s="24"/>
      <c r="L761" s="23">
        <v>90204.91</v>
      </c>
      <c r="M761" s="23"/>
      <c r="N761" s="23"/>
    </row>
    <row r="762" spans="1:14" ht="12.75" customHeight="1">
      <c r="A762" s="22"/>
      <c r="B762" s="23"/>
      <c r="C762" s="23"/>
      <c r="D762" s="23"/>
      <c r="E762" s="23"/>
      <c r="F762" s="23"/>
      <c r="G762" s="23"/>
      <c r="H762" s="23"/>
      <c r="I762" s="25" t="s">
        <v>44</v>
      </c>
      <c r="J762" s="25"/>
      <c r="K762" s="25"/>
      <c r="L762" s="23">
        <f>G759*2.8%</f>
        <v>4519.312559999999</v>
      </c>
      <c r="M762" s="23"/>
      <c r="N762" s="23"/>
    </row>
    <row r="763" spans="1:14" ht="12.75" customHeight="1">
      <c r="A763" s="22" t="s">
        <v>45</v>
      </c>
      <c r="B763" s="23"/>
      <c r="C763" s="23"/>
      <c r="D763" s="23"/>
      <c r="E763" s="23">
        <f>E759</f>
        <v>163762.89</v>
      </c>
      <c r="F763" s="23"/>
      <c r="G763" s="23">
        <f>SUM(G758:G762)</f>
        <v>161404.02</v>
      </c>
      <c r="H763" s="23"/>
      <c r="I763" s="23" t="s">
        <v>46</v>
      </c>
      <c r="J763" s="23"/>
      <c r="K763" s="23"/>
      <c r="L763" s="23">
        <f>SUM(L758:L762)</f>
        <v>130966.15486000001</v>
      </c>
      <c r="M763" s="23"/>
      <c r="N763" s="23"/>
    </row>
    <row r="764" spans="1:12" ht="12.75">
      <c r="A764" s="26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</row>
    <row r="765" spans="1:12" ht="12.75">
      <c r="A765" s="21" t="s">
        <v>80</v>
      </c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8"/>
    </row>
    <row r="766" spans="1:4" ht="12.75">
      <c r="A766" s="29"/>
      <c r="B766" s="29"/>
      <c r="C766" s="29"/>
      <c r="D766" s="29"/>
    </row>
    <row r="767" ht="12.75">
      <c r="A767" s="29" t="s">
        <v>110</v>
      </c>
    </row>
    <row r="768" spans="1:5" ht="12.75">
      <c r="A768" s="29" t="s">
        <v>111</v>
      </c>
      <c r="E768" s="21"/>
    </row>
    <row r="770" ht="12.75">
      <c r="B770" t="s">
        <v>83</v>
      </c>
    </row>
    <row r="772" spans="1:12" ht="12.75">
      <c r="A772" s="21"/>
      <c r="B772" s="21"/>
      <c r="C772" s="21"/>
      <c r="D772" s="21"/>
      <c r="E772" s="21" t="s">
        <v>31</v>
      </c>
      <c r="F772" s="21"/>
      <c r="G772" s="21"/>
      <c r="H772" s="21"/>
      <c r="I772" s="21"/>
      <c r="J772" s="21"/>
      <c r="K772" s="21"/>
      <c r="L772" s="21"/>
    </row>
    <row r="773" spans="1:12" ht="12.75">
      <c r="A773" s="21"/>
      <c r="B773" s="21"/>
      <c r="C773" s="21"/>
      <c r="D773" s="21"/>
      <c r="E773" s="21" t="s">
        <v>175</v>
      </c>
      <c r="F773" s="21"/>
      <c r="G773" s="21"/>
      <c r="H773" s="21"/>
      <c r="I773" s="21"/>
      <c r="J773" s="21"/>
      <c r="K773" s="21"/>
      <c r="L773" s="21"/>
    </row>
    <row r="774" spans="1:14" ht="99.75" customHeight="1">
      <c r="A774" s="22" t="s">
        <v>1</v>
      </c>
      <c r="B774" s="22" t="s">
        <v>2</v>
      </c>
      <c r="C774" s="22" t="s">
        <v>73</v>
      </c>
      <c r="D774" s="22"/>
      <c r="E774" s="22" t="s">
        <v>74</v>
      </c>
      <c r="F774" s="22"/>
      <c r="G774" s="22" t="s">
        <v>75</v>
      </c>
      <c r="H774" s="22" t="s">
        <v>76</v>
      </c>
      <c r="I774" s="22" t="s">
        <v>77</v>
      </c>
      <c r="J774" s="22"/>
      <c r="K774" s="22"/>
      <c r="L774" s="22"/>
      <c r="M774" s="22"/>
      <c r="N774" s="22"/>
    </row>
    <row r="775" spans="1:14" ht="12.75" customHeight="1">
      <c r="A775" s="22"/>
      <c r="B775" s="23"/>
      <c r="C775" s="23"/>
      <c r="D775" s="23"/>
      <c r="E775" s="23"/>
      <c r="F775" s="23"/>
      <c r="G775" s="23"/>
      <c r="H775" s="23"/>
      <c r="I775" s="24" t="s">
        <v>39</v>
      </c>
      <c r="J775" s="24"/>
      <c r="K775" s="24"/>
      <c r="L775" s="23">
        <f>E776*0.15</f>
        <v>20229.975</v>
      </c>
      <c r="M775" s="23"/>
      <c r="N775" s="23"/>
    </row>
    <row r="776" spans="1:14" ht="12.75" customHeight="1">
      <c r="A776" s="30" t="s">
        <v>176</v>
      </c>
      <c r="B776" s="23">
        <v>839.5</v>
      </c>
      <c r="C776" s="23">
        <v>24389.5</v>
      </c>
      <c r="D776" s="23"/>
      <c r="E776" s="23">
        <v>134866.5</v>
      </c>
      <c r="F776" s="23"/>
      <c r="G776" s="23">
        <v>116661.4</v>
      </c>
      <c r="H776" s="23">
        <f>G776/E776*100</f>
        <v>86.50139211739015</v>
      </c>
      <c r="I776" s="24" t="s">
        <v>40</v>
      </c>
      <c r="J776" s="24"/>
      <c r="K776" s="24"/>
      <c r="L776" s="23">
        <f>1.111*12*B776</f>
        <v>11192.214</v>
      </c>
      <c r="M776" s="23"/>
      <c r="N776" s="23"/>
    </row>
    <row r="777" spans="1:14" ht="33" customHeight="1">
      <c r="A777" s="22"/>
      <c r="B777" s="23"/>
      <c r="C777" s="23"/>
      <c r="D777" s="23"/>
      <c r="E777" s="23"/>
      <c r="F777" s="23"/>
      <c r="G777" s="23"/>
      <c r="H777" s="23"/>
      <c r="I777" s="24" t="s">
        <v>78</v>
      </c>
      <c r="J777" s="24"/>
      <c r="K777" s="24"/>
      <c r="L777" s="23">
        <v>0</v>
      </c>
      <c r="M777" s="23"/>
      <c r="N777" s="23"/>
    </row>
    <row r="778" spans="1:14" ht="66" customHeight="1">
      <c r="A778" s="22"/>
      <c r="B778" s="23"/>
      <c r="C778" s="23"/>
      <c r="D778" s="23"/>
      <c r="E778" s="23"/>
      <c r="F778" s="23"/>
      <c r="G778" s="23"/>
      <c r="H778" s="23"/>
      <c r="I778" s="24" t="s">
        <v>79</v>
      </c>
      <c r="J778" s="24"/>
      <c r="K778" s="24"/>
      <c r="L778" s="23">
        <v>97551.75</v>
      </c>
      <c r="M778" s="23"/>
      <c r="N778" s="23"/>
    </row>
    <row r="779" spans="1:14" ht="12.75" customHeight="1">
      <c r="A779" s="22"/>
      <c r="B779" s="23"/>
      <c r="C779" s="23"/>
      <c r="D779" s="23"/>
      <c r="E779" s="23"/>
      <c r="F779" s="23"/>
      <c r="G779" s="23"/>
      <c r="H779" s="23"/>
      <c r="I779" s="25" t="s">
        <v>44</v>
      </c>
      <c r="J779" s="25"/>
      <c r="K779" s="25"/>
      <c r="L779" s="23">
        <f>G776*2.8%</f>
        <v>3266.5191999999993</v>
      </c>
      <c r="M779" s="23"/>
      <c r="N779" s="23"/>
    </row>
    <row r="780" spans="1:14" ht="12.75" customHeight="1">
      <c r="A780" s="22" t="s">
        <v>45</v>
      </c>
      <c r="B780" s="23"/>
      <c r="C780" s="23"/>
      <c r="D780" s="23"/>
      <c r="E780" s="23">
        <f>E776</f>
        <v>134866.5</v>
      </c>
      <c r="F780" s="23"/>
      <c r="G780" s="23">
        <f>SUM(G775:G779)</f>
        <v>116661.4</v>
      </c>
      <c r="H780" s="23"/>
      <c r="I780" s="23" t="s">
        <v>46</v>
      </c>
      <c r="J780" s="23"/>
      <c r="K780" s="23"/>
      <c r="L780" s="23">
        <f>SUM(L775:L779)</f>
        <v>132240.4582</v>
      </c>
      <c r="M780" s="23"/>
      <c r="N780" s="23"/>
    </row>
    <row r="781" spans="1:12" ht="12.75">
      <c r="A781" s="26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</row>
    <row r="782" spans="1:12" ht="12.75">
      <c r="A782" s="21" t="s">
        <v>80</v>
      </c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8"/>
    </row>
    <row r="783" spans="1:4" ht="12.75">
      <c r="A783" s="29"/>
      <c r="B783" s="29"/>
      <c r="C783" s="29"/>
      <c r="D783" s="29"/>
    </row>
    <row r="784" ht="12.75">
      <c r="A784" s="29" t="s">
        <v>110</v>
      </c>
    </row>
    <row r="785" spans="1:5" ht="12.75">
      <c r="A785" s="29" t="s">
        <v>111</v>
      </c>
      <c r="E785" s="21"/>
    </row>
    <row r="787" ht="12.75">
      <c r="B787" t="s">
        <v>83</v>
      </c>
    </row>
    <row r="789" spans="1:12" ht="12.75">
      <c r="A789" s="21"/>
      <c r="B789" s="21"/>
      <c r="C789" s="21"/>
      <c r="D789" s="21"/>
      <c r="E789" s="21" t="s">
        <v>31</v>
      </c>
      <c r="F789" s="21"/>
      <c r="G789" s="21"/>
      <c r="H789" s="21"/>
      <c r="I789" s="21"/>
      <c r="J789" s="21"/>
      <c r="K789" s="21"/>
      <c r="L789" s="21"/>
    </row>
    <row r="790" spans="1:12" ht="12.75">
      <c r="A790" s="21"/>
      <c r="B790" s="21"/>
      <c r="C790" s="21"/>
      <c r="D790" s="21"/>
      <c r="E790" s="21" t="s">
        <v>177</v>
      </c>
      <c r="F790" s="21"/>
      <c r="G790" s="21"/>
      <c r="H790" s="21"/>
      <c r="I790" s="21"/>
      <c r="J790" s="21"/>
      <c r="K790" s="21"/>
      <c r="L790" s="21"/>
    </row>
    <row r="791" spans="1:14" ht="102" customHeight="1">
      <c r="A791" s="22" t="s">
        <v>1</v>
      </c>
      <c r="B791" s="22" t="s">
        <v>2</v>
      </c>
      <c r="C791" s="22" t="s">
        <v>73</v>
      </c>
      <c r="D791" s="22"/>
      <c r="E791" s="22" t="s">
        <v>74</v>
      </c>
      <c r="F791" s="22"/>
      <c r="G791" s="22" t="s">
        <v>75</v>
      </c>
      <c r="H791" s="22" t="s">
        <v>76</v>
      </c>
      <c r="I791" s="22" t="s">
        <v>77</v>
      </c>
      <c r="J791" s="22"/>
      <c r="K791" s="22"/>
      <c r="L791" s="22"/>
      <c r="M791" s="22"/>
      <c r="N791" s="22"/>
    </row>
    <row r="792" spans="1:14" ht="12.75" customHeight="1">
      <c r="A792" s="22"/>
      <c r="B792" s="23"/>
      <c r="C792" s="23"/>
      <c r="D792" s="23"/>
      <c r="E792" s="23"/>
      <c r="F792" s="23"/>
      <c r="G792" s="23"/>
      <c r="H792" s="23"/>
      <c r="I792" s="24" t="s">
        <v>39</v>
      </c>
      <c r="J792" s="24"/>
      <c r="K792" s="24"/>
      <c r="L792" s="23">
        <f>E793*0.15</f>
        <v>9370.3305</v>
      </c>
      <c r="M792" s="23"/>
      <c r="N792" s="23"/>
    </row>
    <row r="793" spans="1:14" ht="12.75" customHeight="1">
      <c r="A793" s="30" t="s">
        <v>178</v>
      </c>
      <c r="B793" s="23">
        <v>393.9</v>
      </c>
      <c r="C793" s="23">
        <v>-37645.4</v>
      </c>
      <c r="D793" s="23"/>
      <c r="E793" s="23">
        <v>62468.87</v>
      </c>
      <c r="F793" s="23"/>
      <c r="G793" s="23">
        <v>58124.68</v>
      </c>
      <c r="H793" s="23">
        <f>G793/E793*100</f>
        <v>93.04583226813611</v>
      </c>
      <c r="I793" s="24" t="s">
        <v>40</v>
      </c>
      <c r="J793" s="24"/>
      <c r="K793" s="24"/>
      <c r="L793" s="23">
        <f>1.111*12*B793</f>
        <v>5251.4748</v>
      </c>
      <c r="M793" s="23"/>
      <c r="N793" s="23"/>
    </row>
    <row r="794" spans="1:14" ht="24.75" customHeight="1">
      <c r="A794" s="22"/>
      <c r="B794" s="23"/>
      <c r="C794" s="23"/>
      <c r="D794" s="23"/>
      <c r="E794" s="23"/>
      <c r="F794" s="23"/>
      <c r="G794" s="23"/>
      <c r="H794" s="23"/>
      <c r="I794" s="24" t="s">
        <v>78</v>
      </c>
      <c r="J794" s="24"/>
      <c r="K794" s="24"/>
      <c r="L794" s="23">
        <v>47410.9</v>
      </c>
      <c r="M794" s="23"/>
      <c r="N794" s="23"/>
    </row>
    <row r="795" spans="1:14" ht="60" customHeight="1">
      <c r="A795" s="22"/>
      <c r="B795" s="23"/>
      <c r="C795" s="23"/>
      <c r="D795" s="23"/>
      <c r="E795" s="23"/>
      <c r="F795" s="23"/>
      <c r="G795" s="23"/>
      <c r="H795" s="23"/>
      <c r="I795" s="24" t="s">
        <v>79</v>
      </c>
      <c r="J795" s="24"/>
      <c r="K795" s="24"/>
      <c r="L795" s="23">
        <v>21713</v>
      </c>
      <c r="M795" s="23"/>
      <c r="N795" s="23"/>
    </row>
    <row r="796" spans="1:14" ht="12.75" customHeight="1">
      <c r="A796" s="22"/>
      <c r="B796" s="23"/>
      <c r="C796" s="23"/>
      <c r="D796" s="23"/>
      <c r="E796" s="23"/>
      <c r="F796" s="23"/>
      <c r="G796" s="23"/>
      <c r="H796" s="23"/>
      <c r="I796" s="25" t="s">
        <v>44</v>
      </c>
      <c r="J796" s="25"/>
      <c r="K796" s="25"/>
      <c r="L796" s="23">
        <f>G793*2.8%</f>
        <v>1627.4910399999999</v>
      </c>
      <c r="M796" s="23"/>
      <c r="N796" s="23"/>
    </row>
    <row r="797" spans="1:14" ht="12.75" customHeight="1">
      <c r="A797" s="22" t="s">
        <v>45</v>
      </c>
      <c r="B797" s="23"/>
      <c r="C797" s="23"/>
      <c r="D797" s="23"/>
      <c r="E797" s="23">
        <f>E793</f>
        <v>62468.87</v>
      </c>
      <c r="F797" s="23"/>
      <c r="G797" s="23">
        <f>SUM(G792:G796)</f>
        <v>58124.68</v>
      </c>
      <c r="H797" s="23"/>
      <c r="I797" s="23" t="s">
        <v>46</v>
      </c>
      <c r="J797" s="23"/>
      <c r="K797" s="23"/>
      <c r="L797" s="23">
        <f>SUM(L792:L796)</f>
        <v>85373.19634</v>
      </c>
      <c r="M797" s="23"/>
      <c r="N797" s="23"/>
    </row>
    <row r="798" spans="1:12" ht="12.75">
      <c r="A798" s="26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</row>
    <row r="799" spans="1:12" ht="12.75">
      <c r="A799" s="21" t="s">
        <v>80</v>
      </c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8"/>
    </row>
    <row r="800" spans="1:4" ht="12.75">
      <c r="A800" s="29"/>
      <c r="B800" s="29"/>
      <c r="C800" s="29"/>
      <c r="D800" s="29"/>
    </row>
    <row r="801" ht="12.75">
      <c r="A801" s="29" t="s">
        <v>110</v>
      </c>
    </row>
    <row r="802" spans="1:5" ht="12.75">
      <c r="A802" s="29" t="s">
        <v>111</v>
      </c>
      <c r="E802" s="21"/>
    </row>
    <row r="804" ht="12.75">
      <c r="B804" t="s">
        <v>83</v>
      </c>
    </row>
    <row r="806" spans="1:12" ht="12.75">
      <c r="A806" s="21"/>
      <c r="B806" s="21"/>
      <c r="C806" s="21"/>
      <c r="D806" s="21"/>
      <c r="E806" s="21" t="s">
        <v>31</v>
      </c>
      <c r="F806" s="21"/>
      <c r="G806" s="21"/>
      <c r="H806" s="21"/>
      <c r="I806" s="21"/>
      <c r="J806" s="21"/>
      <c r="K806" s="21"/>
      <c r="L806" s="21"/>
    </row>
    <row r="807" spans="1:12" ht="12.75">
      <c r="A807" s="21"/>
      <c r="B807" s="21"/>
      <c r="C807" s="21"/>
      <c r="D807" s="21"/>
      <c r="E807" s="21" t="s">
        <v>179</v>
      </c>
      <c r="F807" s="21"/>
      <c r="G807" s="21"/>
      <c r="H807" s="21"/>
      <c r="I807" s="21"/>
      <c r="J807" s="21"/>
      <c r="K807" s="21"/>
      <c r="L807" s="21"/>
    </row>
    <row r="808" spans="1:14" ht="101.25" customHeight="1">
      <c r="A808" s="22" t="s">
        <v>1</v>
      </c>
      <c r="B808" s="22" t="s">
        <v>2</v>
      </c>
      <c r="C808" s="22" t="s">
        <v>73</v>
      </c>
      <c r="D808" s="22"/>
      <c r="E808" s="22" t="s">
        <v>74</v>
      </c>
      <c r="F808" s="22"/>
      <c r="G808" s="22" t="s">
        <v>75</v>
      </c>
      <c r="H808" s="22" t="s">
        <v>76</v>
      </c>
      <c r="I808" s="22" t="s">
        <v>77</v>
      </c>
      <c r="J808" s="22"/>
      <c r="K808" s="22"/>
      <c r="L808" s="22"/>
      <c r="M808" s="22"/>
      <c r="N808" s="22"/>
    </row>
    <row r="809" spans="1:14" ht="12.75" customHeight="1">
      <c r="A809" s="22"/>
      <c r="B809" s="23"/>
      <c r="C809" s="23"/>
      <c r="D809" s="23"/>
      <c r="E809" s="23"/>
      <c r="F809" s="23"/>
      <c r="G809" s="23"/>
      <c r="H809" s="23"/>
      <c r="I809" s="24" t="s">
        <v>39</v>
      </c>
      <c r="J809" s="24"/>
      <c r="K809" s="24"/>
      <c r="L809" s="23">
        <f>E810*0.15</f>
        <v>17143.6485</v>
      </c>
      <c r="M809" s="23"/>
      <c r="N809" s="23"/>
    </row>
    <row r="810" spans="1:14" ht="12.75" customHeight="1">
      <c r="A810" s="30" t="s">
        <v>180</v>
      </c>
      <c r="B810" s="23">
        <v>714.7</v>
      </c>
      <c r="C810" s="23">
        <v>-27205.5</v>
      </c>
      <c r="D810" s="23"/>
      <c r="E810" s="23">
        <v>114290.99</v>
      </c>
      <c r="F810" s="23"/>
      <c r="G810" s="23">
        <v>110856.99</v>
      </c>
      <c r="H810" s="23">
        <f>G810/E810*100</f>
        <v>96.99538870036912</v>
      </c>
      <c r="I810" s="24" t="s">
        <v>40</v>
      </c>
      <c r="J810" s="24"/>
      <c r="K810" s="24"/>
      <c r="L810" s="23">
        <f>1.111*12*B810</f>
        <v>9528.380400000002</v>
      </c>
      <c r="M810" s="23"/>
      <c r="N810" s="23"/>
    </row>
    <row r="811" spans="1:14" ht="23.25" customHeight="1">
      <c r="A811" s="22"/>
      <c r="B811" s="23"/>
      <c r="C811" s="23"/>
      <c r="D811" s="23"/>
      <c r="E811" s="23"/>
      <c r="F811" s="23"/>
      <c r="G811" s="23"/>
      <c r="H811" s="23"/>
      <c r="I811" s="24" t="s">
        <v>78</v>
      </c>
      <c r="J811" s="24"/>
      <c r="K811" s="24"/>
      <c r="L811" s="23">
        <v>47410.9</v>
      </c>
      <c r="M811" s="23"/>
      <c r="N811" s="23"/>
    </row>
    <row r="812" spans="1:14" ht="62.25" customHeight="1">
      <c r="A812" s="22"/>
      <c r="B812" s="23"/>
      <c r="C812" s="23"/>
      <c r="D812" s="23"/>
      <c r="E812" s="23"/>
      <c r="F812" s="23"/>
      <c r="G812" s="23"/>
      <c r="H812" s="23"/>
      <c r="I812" s="24" t="s">
        <v>79</v>
      </c>
      <c r="J812" s="24"/>
      <c r="K812" s="24"/>
      <c r="L812" s="23">
        <v>35884.22</v>
      </c>
      <c r="M812" s="23"/>
      <c r="N812" s="23"/>
    </row>
    <row r="813" spans="1:14" ht="12.75" customHeight="1">
      <c r="A813" s="22"/>
      <c r="B813" s="23"/>
      <c r="C813" s="23"/>
      <c r="D813" s="23"/>
      <c r="E813" s="23"/>
      <c r="F813" s="23"/>
      <c r="G813" s="23"/>
      <c r="H813" s="23"/>
      <c r="I813" s="25" t="s">
        <v>44</v>
      </c>
      <c r="J813" s="25"/>
      <c r="K813" s="25"/>
      <c r="L813" s="23">
        <f>G810*2.8%</f>
        <v>3103.99572</v>
      </c>
      <c r="M813" s="23"/>
      <c r="N813" s="23"/>
    </row>
    <row r="814" spans="1:14" ht="12.75" customHeight="1">
      <c r="A814" s="22" t="s">
        <v>45</v>
      </c>
      <c r="B814" s="23"/>
      <c r="C814" s="23"/>
      <c r="D814" s="23"/>
      <c r="E814" s="23">
        <f>E810</f>
        <v>114290.99</v>
      </c>
      <c r="F814" s="23"/>
      <c r="G814" s="23">
        <f>SUM(G809:G813)</f>
        <v>110856.99</v>
      </c>
      <c r="H814" s="23"/>
      <c r="I814" s="23" t="s">
        <v>46</v>
      </c>
      <c r="J814" s="23"/>
      <c r="K814" s="23"/>
      <c r="L814" s="23">
        <f>SUM(L809:L813)</f>
        <v>113071.14462</v>
      </c>
      <c r="M814" s="23"/>
      <c r="N814" s="23"/>
    </row>
    <row r="815" spans="1:12" ht="12.75">
      <c r="A815" s="26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</row>
    <row r="816" spans="1:12" ht="12.75">
      <c r="A816" s="21" t="s">
        <v>80</v>
      </c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8"/>
    </row>
    <row r="817" spans="1:4" ht="12.75">
      <c r="A817" s="29"/>
      <c r="B817" s="29"/>
      <c r="C817" s="29"/>
      <c r="D817" s="29"/>
    </row>
    <row r="818" ht="12.75">
      <c r="A818" s="29" t="s">
        <v>110</v>
      </c>
    </row>
    <row r="819" spans="1:5" ht="12.75">
      <c r="A819" s="29" t="s">
        <v>111</v>
      </c>
      <c r="E819" s="21"/>
    </row>
    <row r="821" ht="12.75">
      <c r="B821" t="s">
        <v>83</v>
      </c>
    </row>
    <row r="823" spans="1:12" ht="12.75">
      <c r="A823" s="21"/>
      <c r="B823" s="21"/>
      <c r="C823" s="21"/>
      <c r="D823" s="21"/>
      <c r="E823" s="21" t="s">
        <v>31</v>
      </c>
      <c r="F823" s="21"/>
      <c r="G823" s="21"/>
      <c r="H823" s="21"/>
      <c r="I823" s="21"/>
      <c r="J823" s="21"/>
      <c r="K823" s="21"/>
      <c r="L823" s="21"/>
    </row>
    <row r="824" spans="1:12" ht="12.75">
      <c r="A824" s="21"/>
      <c r="B824" s="21"/>
      <c r="C824" s="21"/>
      <c r="D824" s="21"/>
      <c r="E824" s="21" t="s">
        <v>181</v>
      </c>
      <c r="F824" s="21"/>
      <c r="G824" s="21"/>
      <c r="H824" s="21"/>
      <c r="I824" s="21"/>
      <c r="J824" s="21"/>
      <c r="K824" s="21"/>
      <c r="L824" s="21"/>
    </row>
    <row r="825" spans="1:14" ht="95.25" customHeight="1">
      <c r="A825" s="22" t="s">
        <v>1</v>
      </c>
      <c r="B825" s="22" t="s">
        <v>2</v>
      </c>
      <c r="C825" s="22" t="s">
        <v>73</v>
      </c>
      <c r="D825" s="22"/>
      <c r="E825" s="22" t="s">
        <v>74</v>
      </c>
      <c r="F825" s="22"/>
      <c r="G825" s="22" t="s">
        <v>75</v>
      </c>
      <c r="H825" s="22" t="s">
        <v>76</v>
      </c>
      <c r="I825" s="22" t="s">
        <v>77</v>
      </c>
      <c r="J825" s="22"/>
      <c r="K825" s="22"/>
      <c r="L825" s="22"/>
      <c r="M825" s="22"/>
      <c r="N825" s="22"/>
    </row>
    <row r="826" spans="1:14" ht="12.75" customHeight="1">
      <c r="A826" s="22"/>
      <c r="B826" s="23"/>
      <c r="C826" s="23"/>
      <c r="D826" s="23"/>
      <c r="E826" s="23"/>
      <c r="F826" s="23"/>
      <c r="G826" s="23"/>
      <c r="H826" s="23"/>
      <c r="I826" s="24" t="s">
        <v>39</v>
      </c>
      <c r="J826" s="24"/>
      <c r="K826" s="24"/>
      <c r="L826" s="23">
        <f>E827*0.15</f>
        <v>11435.574</v>
      </c>
      <c r="M826" s="23"/>
      <c r="N826" s="23"/>
    </row>
    <row r="827" spans="1:14" ht="12.75" customHeight="1">
      <c r="A827" s="30" t="s">
        <v>182</v>
      </c>
      <c r="B827" s="23">
        <v>474</v>
      </c>
      <c r="C827" s="23">
        <v>-12537.7</v>
      </c>
      <c r="D827" s="23"/>
      <c r="E827" s="23">
        <v>76237.16</v>
      </c>
      <c r="F827" s="23"/>
      <c r="G827" s="23">
        <v>76427.6</v>
      </c>
      <c r="H827" s="23">
        <f>G827/E827*100</f>
        <v>100.24979944163712</v>
      </c>
      <c r="I827" s="24" t="s">
        <v>40</v>
      </c>
      <c r="J827" s="24"/>
      <c r="K827" s="24"/>
      <c r="L827" s="23">
        <f>1.111*12*B827</f>
        <v>6319.368</v>
      </c>
      <c r="M827" s="23"/>
      <c r="N827" s="23"/>
    </row>
    <row r="828" spans="1:14" ht="24" customHeight="1">
      <c r="A828" s="22"/>
      <c r="B828" s="23"/>
      <c r="C828" s="23"/>
      <c r="D828" s="23"/>
      <c r="E828" s="23"/>
      <c r="F828" s="23"/>
      <c r="G828" s="23"/>
      <c r="H828" s="23"/>
      <c r="I828" s="24" t="s">
        <v>78</v>
      </c>
      <c r="J828" s="24"/>
      <c r="K828" s="24"/>
      <c r="L828" s="23">
        <v>47410.9</v>
      </c>
      <c r="M828" s="23"/>
      <c r="N828" s="23"/>
    </row>
    <row r="829" spans="1:14" ht="65.25" customHeight="1">
      <c r="A829" s="22"/>
      <c r="B829" s="23"/>
      <c r="C829" s="23"/>
      <c r="D829" s="23"/>
      <c r="E829" s="23"/>
      <c r="F829" s="23"/>
      <c r="G829" s="23"/>
      <c r="H829" s="23"/>
      <c r="I829" s="24" t="s">
        <v>79</v>
      </c>
      <c r="J829" s="24"/>
      <c r="K829" s="24"/>
      <c r="L829" s="23">
        <v>24570.83</v>
      </c>
      <c r="M829" s="23"/>
      <c r="N829" s="23"/>
    </row>
    <row r="830" spans="1:14" ht="12.75" customHeight="1">
      <c r="A830" s="22"/>
      <c r="B830" s="23"/>
      <c r="C830" s="23"/>
      <c r="D830" s="23"/>
      <c r="E830" s="23"/>
      <c r="F830" s="23"/>
      <c r="G830" s="23"/>
      <c r="H830" s="23"/>
      <c r="I830" s="25" t="s">
        <v>44</v>
      </c>
      <c r="J830" s="25"/>
      <c r="K830" s="25"/>
      <c r="L830" s="23">
        <f>G827*2.8%</f>
        <v>2139.9728</v>
      </c>
      <c r="M830" s="23"/>
      <c r="N830" s="23"/>
    </row>
    <row r="831" spans="1:14" ht="12.75" customHeight="1">
      <c r="A831" s="22" t="s">
        <v>45</v>
      </c>
      <c r="B831" s="23"/>
      <c r="C831" s="23"/>
      <c r="D831" s="23"/>
      <c r="E831" s="23">
        <f>E827</f>
        <v>76237.16</v>
      </c>
      <c r="F831" s="23"/>
      <c r="G831" s="23">
        <f>SUM(G826:G830)</f>
        <v>76427.6</v>
      </c>
      <c r="H831" s="23"/>
      <c r="I831" s="23" t="s">
        <v>46</v>
      </c>
      <c r="J831" s="23"/>
      <c r="K831" s="23"/>
      <c r="L831" s="23">
        <f>SUM(L826:L830)</f>
        <v>91876.64480000001</v>
      </c>
      <c r="M831" s="23"/>
      <c r="N831" s="23"/>
    </row>
    <row r="832" spans="1:12" ht="12.75">
      <c r="A832" s="26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</row>
    <row r="833" spans="1:12" ht="12.75">
      <c r="A833" s="21" t="s">
        <v>80</v>
      </c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8"/>
    </row>
    <row r="834" spans="1:4" ht="12.75">
      <c r="A834" s="29"/>
      <c r="B834" s="29"/>
      <c r="C834" s="29"/>
      <c r="D834" s="29"/>
    </row>
    <row r="835" ht="12.75">
      <c r="A835" s="29" t="s">
        <v>110</v>
      </c>
    </row>
    <row r="836" spans="1:5" ht="12.75">
      <c r="A836" s="29" t="s">
        <v>111</v>
      </c>
      <c r="E836" s="21"/>
    </row>
    <row r="838" ht="12.75">
      <c r="B838" t="s">
        <v>83</v>
      </c>
    </row>
    <row r="840" spans="1:12" ht="12.75">
      <c r="A840" s="21"/>
      <c r="B840" s="21"/>
      <c r="C840" s="21"/>
      <c r="D840" s="21"/>
      <c r="E840" s="21" t="s">
        <v>31</v>
      </c>
      <c r="F840" s="21"/>
      <c r="G840" s="21"/>
      <c r="H840" s="21"/>
      <c r="I840" s="21"/>
      <c r="J840" s="21"/>
      <c r="K840" s="21"/>
      <c r="L840" s="21"/>
    </row>
    <row r="841" spans="1:12" ht="12.75">
      <c r="A841" s="21"/>
      <c r="B841" s="21"/>
      <c r="C841" s="21"/>
      <c r="D841" s="21"/>
      <c r="E841" s="21" t="s">
        <v>183</v>
      </c>
      <c r="F841" s="21"/>
      <c r="G841" s="21"/>
      <c r="H841" s="21"/>
      <c r="I841" s="21"/>
      <c r="J841" s="21"/>
      <c r="K841" s="21"/>
      <c r="L841" s="21"/>
    </row>
    <row r="842" spans="1:14" ht="99.75" customHeight="1">
      <c r="A842" s="22" t="s">
        <v>1</v>
      </c>
      <c r="B842" s="22" t="s">
        <v>2</v>
      </c>
      <c r="C842" s="22" t="s">
        <v>73</v>
      </c>
      <c r="D842" s="22"/>
      <c r="E842" s="22" t="s">
        <v>74</v>
      </c>
      <c r="F842" s="22"/>
      <c r="G842" s="22" t="s">
        <v>75</v>
      </c>
      <c r="H842" s="22" t="s">
        <v>76</v>
      </c>
      <c r="I842" s="22" t="s">
        <v>77</v>
      </c>
      <c r="J842" s="22"/>
      <c r="K842" s="22"/>
      <c r="L842" s="22"/>
      <c r="M842" s="22"/>
      <c r="N842" s="22"/>
    </row>
    <row r="843" spans="1:14" ht="12.75" customHeight="1">
      <c r="A843" s="22"/>
      <c r="B843" s="23"/>
      <c r="C843" s="23"/>
      <c r="D843" s="23"/>
      <c r="E843" s="23"/>
      <c r="F843" s="23"/>
      <c r="G843" s="23"/>
      <c r="H843" s="23"/>
      <c r="I843" s="24" t="s">
        <v>39</v>
      </c>
      <c r="J843" s="24"/>
      <c r="K843" s="24"/>
      <c r="L843" s="23">
        <f>E844*0.15</f>
        <v>10224.530999999999</v>
      </c>
      <c r="M843" s="23"/>
      <c r="N843" s="23"/>
    </row>
    <row r="844" spans="1:14" ht="12.75" customHeight="1">
      <c r="A844" s="30" t="s">
        <v>184</v>
      </c>
      <c r="B844" s="23">
        <v>462.1</v>
      </c>
      <c r="C844" s="23">
        <v>-35666</v>
      </c>
      <c r="D844" s="23"/>
      <c r="E844" s="23">
        <v>68163.54</v>
      </c>
      <c r="F844" s="23"/>
      <c r="G844" s="23">
        <v>67028.77</v>
      </c>
      <c r="H844" s="23">
        <f>G844/E844*100</f>
        <v>98.33522437361675</v>
      </c>
      <c r="I844" s="24" t="s">
        <v>40</v>
      </c>
      <c r="J844" s="24"/>
      <c r="K844" s="24"/>
      <c r="L844" s="23">
        <f>1.111*12*B844</f>
        <v>6160.717200000001</v>
      </c>
      <c r="M844" s="23"/>
      <c r="N844" s="23"/>
    </row>
    <row r="845" spans="1:14" ht="24.75" customHeight="1">
      <c r="A845" s="22"/>
      <c r="B845" s="23"/>
      <c r="C845" s="23"/>
      <c r="D845" s="23"/>
      <c r="E845" s="23"/>
      <c r="F845" s="23"/>
      <c r="G845" s="23"/>
      <c r="H845" s="23"/>
      <c r="I845" s="24" t="s">
        <v>78</v>
      </c>
      <c r="J845" s="24"/>
      <c r="K845" s="24"/>
      <c r="L845" s="23">
        <v>47410.9</v>
      </c>
      <c r="M845" s="23"/>
      <c r="N845" s="23"/>
    </row>
    <row r="846" spans="1:14" ht="66.75" customHeight="1">
      <c r="A846" s="22"/>
      <c r="B846" s="23"/>
      <c r="C846" s="23"/>
      <c r="D846" s="23"/>
      <c r="E846" s="23"/>
      <c r="F846" s="23"/>
      <c r="G846" s="23"/>
      <c r="H846" s="23"/>
      <c r="I846" s="24" t="s">
        <v>79</v>
      </c>
      <c r="J846" s="24"/>
      <c r="K846" s="24"/>
      <c r="L846" s="23">
        <v>43541.96</v>
      </c>
      <c r="M846" s="23"/>
      <c r="N846" s="23"/>
    </row>
    <row r="847" spans="1:14" ht="12.75" customHeight="1">
      <c r="A847" s="22"/>
      <c r="B847" s="23"/>
      <c r="C847" s="23"/>
      <c r="D847" s="23"/>
      <c r="E847" s="23"/>
      <c r="F847" s="23"/>
      <c r="G847" s="23"/>
      <c r="H847" s="23"/>
      <c r="I847" s="25" t="s">
        <v>44</v>
      </c>
      <c r="J847" s="25"/>
      <c r="K847" s="25"/>
      <c r="L847" s="23">
        <f>G844*2.8%</f>
        <v>1876.80556</v>
      </c>
      <c r="M847" s="23"/>
      <c r="N847" s="23"/>
    </row>
    <row r="848" spans="1:14" ht="12.75" customHeight="1">
      <c r="A848" s="22" t="s">
        <v>45</v>
      </c>
      <c r="B848" s="23"/>
      <c r="C848" s="23"/>
      <c r="D848" s="23"/>
      <c r="E848" s="23">
        <f>E844</f>
        <v>68163.54</v>
      </c>
      <c r="F848" s="23"/>
      <c r="G848" s="23">
        <f>SUM(G843:G847)</f>
        <v>67028.77</v>
      </c>
      <c r="H848" s="23"/>
      <c r="I848" s="23" t="s">
        <v>46</v>
      </c>
      <c r="J848" s="23"/>
      <c r="K848" s="23"/>
      <c r="L848" s="23">
        <f>SUM(L843:L847)</f>
        <v>109214.91376</v>
      </c>
      <c r="M848" s="23"/>
      <c r="N848" s="23"/>
    </row>
    <row r="849" spans="1:12" ht="12.75">
      <c r="A849" s="26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</row>
    <row r="850" spans="1:12" ht="12.75">
      <c r="A850" s="21" t="s">
        <v>80</v>
      </c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8"/>
    </row>
    <row r="851" spans="1:4" ht="12.75">
      <c r="A851" s="29"/>
      <c r="B851" s="29"/>
      <c r="C851" s="29"/>
      <c r="D851" s="29"/>
    </row>
    <row r="852" ht="12.75">
      <c r="A852" s="29" t="s">
        <v>110</v>
      </c>
    </row>
    <row r="853" spans="1:5" ht="12.75">
      <c r="A853" s="29" t="s">
        <v>111</v>
      </c>
      <c r="E853" s="21"/>
    </row>
    <row r="855" ht="12.75">
      <c r="B855" t="s">
        <v>83</v>
      </c>
    </row>
    <row r="857" spans="1:12" ht="12.75">
      <c r="A857" s="21"/>
      <c r="B857" s="21"/>
      <c r="C857" s="21"/>
      <c r="D857" s="21"/>
      <c r="E857" s="21" t="s">
        <v>31</v>
      </c>
      <c r="F857" s="21"/>
      <c r="G857" s="21"/>
      <c r="H857" s="21"/>
      <c r="I857" s="21"/>
      <c r="J857" s="21"/>
      <c r="K857" s="21"/>
      <c r="L857" s="21"/>
    </row>
    <row r="858" spans="1:12" ht="12.75">
      <c r="A858" s="21"/>
      <c r="B858" s="21"/>
      <c r="C858" s="21"/>
      <c r="D858" s="21"/>
      <c r="E858" s="21" t="s">
        <v>185</v>
      </c>
      <c r="F858" s="21"/>
      <c r="G858" s="21"/>
      <c r="H858" s="21"/>
      <c r="I858" s="21"/>
      <c r="J858" s="21"/>
      <c r="K858" s="21"/>
      <c r="L858" s="21"/>
    </row>
    <row r="859" spans="1:14" ht="12.75" customHeight="1">
      <c r="A859" s="22" t="s">
        <v>1</v>
      </c>
      <c r="B859" s="22" t="s">
        <v>2</v>
      </c>
      <c r="C859" s="22" t="s">
        <v>73</v>
      </c>
      <c r="D859" s="22"/>
      <c r="E859" s="22" t="s">
        <v>74</v>
      </c>
      <c r="F859" s="22"/>
      <c r="G859" s="22" t="s">
        <v>75</v>
      </c>
      <c r="H859" s="22" t="s">
        <v>76</v>
      </c>
      <c r="I859" s="22" t="s">
        <v>77</v>
      </c>
      <c r="J859" s="22"/>
      <c r="K859" s="22"/>
      <c r="L859" s="22"/>
      <c r="M859" s="22"/>
      <c r="N859" s="22"/>
    </row>
    <row r="860" spans="1:14" ht="12.75" customHeight="1">
      <c r="A860" s="22"/>
      <c r="B860" s="23"/>
      <c r="C860" s="23"/>
      <c r="D860" s="23"/>
      <c r="E860" s="23"/>
      <c r="F860" s="23"/>
      <c r="G860" s="23"/>
      <c r="H860" s="23"/>
      <c r="I860" s="24" t="s">
        <v>39</v>
      </c>
      <c r="J860" s="24"/>
      <c r="K860" s="24"/>
      <c r="L860" s="23">
        <f>E861*0.15</f>
        <v>482.80499999999995</v>
      </c>
      <c r="M860" s="23"/>
      <c r="N860" s="23"/>
    </row>
    <row r="861" spans="1:14" ht="12.75" customHeight="1">
      <c r="A861" s="30" t="s">
        <v>186</v>
      </c>
      <c r="B861" s="23">
        <v>35.2</v>
      </c>
      <c r="C861" s="23">
        <v>1409.4</v>
      </c>
      <c r="D861" s="23"/>
      <c r="E861" s="23">
        <v>3218.7</v>
      </c>
      <c r="F861" s="23"/>
      <c r="G861" s="23">
        <v>3218.64</v>
      </c>
      <c r="H861" s="23">
        <f>G861/E861*100</f>
        <v>99.9981358933731</v>
      </c>
      <c r="I861" s="24" t="s">
        <v>40</v>
      </c>
      <c r="J861" s="24"/>
      <c r="K861" s="24"/>
      <c r="L861" s="23">
        <f>1.111*12*B861</f>
        <v>469.28640000000007</v>
      </c>
      <c r="M861" s="23"/>
      <c r="N861" s="23"/>
    </row>
    <row r="862" spans="1:14" ht="12.75" customHeight="1">
      <c r="A862" s="22"/>
      <c r="B862" s="23"/>
      <c r="C862" s="23"/>
      <c r="D862" s="23"/>
      <c r="E862" s="23"/>
      <c r="F862" s="23"/>
      <c r="G862" s="23"/>
      <c r="H862" s="23"/>
      <c r="I862" s="24" t="s">
        <v>78</v>
      </c>
      <c r="J862" s="24"/>
      <c r="K862" s="24"/>
      <c r="L862" s="23">
        <v>0</v>
      </c>
      <c r="M862" s="23"/>
      <c r="N862" s="23"/>
    </row>
    <row r="863" spans="1:14" ht="12.75" customHeight="1">
      <c r="A863" s="22"/>
      <c r="B863" s="23"/>
      <c r="C863" s="23"/>
      <c r="D863" s="23"/>
      <c r="E863" s="23"/>
      <c r="F863" s="23"/>
      <c r="G863" s="23"/>
      <c r="H863" s="23"/>
      <c r="I863" s="24" t="s">
        <v>79</v>
      </c>
      <c r="J863" s="24"/>
      <c r="K863" s="24"/>
      <c r="L863" s="23">
        <v>2521.05</v>
      </c>
      <c r="M863" s="23"/>
      <c r="N863" s="23"/>
    </row>
    <row r="864" spans="1:14" ht="12.75" customHeight="1">
      <c r="A864" s="22"/>
      <c r="B864" s="23"/>
      <c r="C864" s="23"/>
      <c r="D864" s="23"/>
      <c r="E864" s="23"/>
      <c r="F864" s="23"/>
      <c r="G864" s="23"/>
      <c r="H864" s="23"/>
      <c r="I864" s="25" t="s">
        <v>44</v>
      </c>
      <c r="J864" s="25"/>
      <c r="K864" s="25"/>
      <c r="L864" s="23">
        <f>G861*2.8%</f>
        <v>90.12191999999999</v>
      </c>
      <c r="M864" s="23"/>
      <c r="N864" s="23"/>
    </row>
    <row r="865" spans="1:14" ht="12.75" customHeight="1">
      <c r="A865" s="22" t="s">
        <v>45</v>
      </c>
      <c r="B865" s="23"/>
      <c r="C865" s="23"/>
      <c r="D865" s="23"/>
      <c r="E865" s="23">
        <f>E861</f>
        <v>3218.7</v>
      </c>
      <c r="F865" s="23"/>
      <c r="G865" s="23">
        <f>SUM(G860:G864)</f>
        <v>3218.64</v>
      </c>
      <c r="H865" s="23"/>
      <c r="I865" s="23" t="s">
        <v>46</v>
      </c>
      <c r="J865" s="23"/>
      <c r="K865" s="23"/>
      <c r="L865" s="23">
        <f>SUM(L860:L864)</f>
        <v>3563.26332</v>
      </c>
      <c r="M865" s="23"/>
      <c r="N865" s="23"/>
    </row>
    <row r="866" spans="1:12" ht="12.75">
      <c r="A866" s="26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</row>
    <row r="867" spans="1:12" ht="12.75">
      <c r="A867" s="21" t="s">
        <v>80</v>
      </c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8"/>
    </row>
    <row r="868" spans="1:4" ht="12.75">
      <c r="A868" s="29"/>
      <c r="B868" s="29"/>
      <c r="C868" s="29"/>
      <c r="D868" s="29"/>
    </row>
    <row r="869" ht="12.75">
      <c r="A869" s="29" t="s">
        <v>110</v>
      </c>
    </row>
    <row r="870" spans="1:5" ht="12.75">
      <c r="A870" s="29" t="s">
        <v>111</v>
      </c>
      <c r="E870" s="21"/>
    </row>
    <row r="872" ht="12.75">
      <c r="B872" t="s">
        <v>83</v>
      </c>
    </row>
    <row r="874" spans="1:12" ht="12.75">
      <c r="A874" s="21"/>
      <c r="B874" s="21"/>
      <c r="C874" s="21"/>
      <c r="D874" s="21"/>
      <c r="E874" s="21" t="s">
        <v>31</v>
      </c>
      <c r="F874" s="21"/>
      <c r="G874" s="21"/>
      <c r="H874" s="21"/>
      <c r="I874" s="21"/>
      <c r="J874" s="21"/>
      <c r="K874" s="21"/>
      <c r="L874" s="21"/>
    </row>
    <row r="875" spans="1:12" ht="12.75">
      <c r="A875" s="21"/>
      <c r="B875" s="21"/>
      <c r="C875" s="21"/>
      <c r="D875" s="21"/>
      <c r="E875" s="21" t="s">
        <v>187</v>
      </c>
      <c r="F875" s="21"/>
      <c r="G875" s="21"/>
      <c r="H875" s="21"/>
      <c r="I875" s="21"/>
      <c r="J875" s="21"/>
      <c r="K875" s="21"/>
      <c r="L875" s="21"/>
    </row>
    <row r="876" spans="1:14" ht="97.5" customHeight="1">
      <c r="A876" s="22" t="s">
        <v>1</v>
      </c>
      <c r="B876" s="22" t="s">
        <v>2</v>
      </c>
      <c r="C876" s="22" t="s">
        <v>73</v>
      </c>
      <c r="D876" s="22"/>
      <c r="E876" s="22" t="s">
        <v>74</v>
      </c>
      <c r="F876" s="22"/>
      <c r="G876" s="22" t="s">
        <v>75</v>
      </c>
      <c r="H876" s="22" t="s">
        <v>76</v>
      </c>
      <c r="I876" s="22" t="s">
        <v>77</v>
      </c>
      <c r="J876" s="22"/>
      <c r="K876" s="22"/>
      <c r="L876" s="22"/>
      <c r="M876" s="22"/>
      <c r="N876" s="22"/>
    </row>
    <row r="877" spans="1:14" ht="12.75" customHeight="1">
      <c r="A877" s="22"/>
      <c r="B877" s="23"/>
      <c r="C877" s="23"/>
      <c r="D877" s="23"/>
      <c r="E877" s="23"/>
      <c r="F877" s="23"/>
      <c r="G877" s="23"/>
      <c r="H877" s="23"/>
      <c r="I877" s="24" t="s">
        <v>39</v>
      </c>
      <c r="J877" s="24"/>
      <c r="K877" s="24"/>
      <c r="L877" s="23">
        <f>E878*0.15</f>
        <v>1452.5189999999998</v>
      </c>
      <c r="M877" s="23"/>
      <c r="N877" s="23"/>
    </row>
    <row r="878" spans="1:14" ht="12.75" customHeight="1">
      <c r="A878" s="30" t="str">
        <f>E875</f>
        <v> Дорожная,8</v>
      </c>
      <c r="B878" s="23">
        <v>107.1</v>
      </c>
      <c r="C878" s="23">
        <v>-6401.8</v>
      </c>
      <c r="D878" s="23"/>
      <c r="E878" s="23">
        <v>9683.46</v>
      </c>
      <c r="F878" s="23"/>
      <c r="G878" s="23">
        <v>5230.83</v>
      </c>
      <c r="H878" s="23">
        <f>G878/E878*100</f>
        <v>54.01819184465057</v>
      </c>
      <c r="I878" s="24" t="s">
        <v>40</v>
      </c>
      <c r="J878" s="24"/>
      <c r="K878" s="24"/>
      <c r="L878" s="23">
        <f>1.111*12*B878</f>
        <v>1427.8572</v>
      </c>
      <c r="M878" s="23"/>
      <c r="N878" s="23"/>
    </row>
    <row r="879" spans="1:14" ht="24" customHeight="1">
      <c r="A879" s="22"/>
      <c r="B879" s="23"/>
      <c r="C879" s="23"/>
      <c r="D879" s="23"/>
      <c r="E879" s="23"/>
      <c r="F879" s="23"/>
      <c r="G879" s="23"/>
      <c r="H879" s="23"/>
      <c r="I879" s="24" t="s">
        <v>78</v>
      </c>
      <c r="J879" s="24"/>
      <c r="K879" s="24"/>
      <c r="L879" s="23">
        <v>0</v>
      </c>
      <c r="M879" s="23"/>
      <c r="N879" s="23"/>
    </row>
    <row r="880" spans="1:14" ht="62.25" customHeight="1">
      <c r="A880" s="22"/>
      <c r="B880" s="23"/>
      <c r="C880" s="23"/>
      <c r="D880" s="23"/>
      <c r="E880" s="23"/>
      <c r="F880" s="23"/>
      <c r="G880" s="23"/>
      <c r="H880" s="23"/>
      <c r="I880" s="24" t="s">
        <v>79</v>
      </c>
      <c r="J880" s="24"/>
      <c r="K880" s="24"/>
      <c r="L880" s="23">
        <v>3970.78</v>
      </c>
      <c r="M880" s="23"/>
      <c r="N880" s="23"/>
    </row>
    <row r="881" spans="1:14" ht="12.75" customHeight="1">
      <c r="A881" s="22"/>
      <c r="B881" s="23"/>
      <c r="C881" s="23"/>
      <c r="D881" s="23"/>
      <c r="E881" s="23"/>
      <c r="F881" s="23"/>
      <c r="G881" s="23"/>
      <c r="H881" s="23"/>
      <c r="I881" s="25" t="s">
        <v>44</v>
      </c>
      <c r="J881" s="25"/>
      <c r="K881" s="25"/>
      <c r="L881" s="23">
        <f>G878*2.8%</f>
        <v>146.46323999999998</v>
      </c>
      <c r="M881" s="23"/>
      <c r="N881" s="23"/>
    </row>
    <row r="882" spans="1:14" ht="12.75" customHeight="1">
      <c r="A882" s="22" t="s">
        <v>45</v>
      </c>
      <c r="B882" s="23"/>
      <c r="C882" s="23"/>
      <c r="D882" s="23"/>
      <c r="E882" s="23">
        <f>E878</f>
        <v>9683.46</v>
      </c>
      <c r="F882" s="23"/>
      <c r="G882" s="23">
        <f>SUM(G877:G881)</f>
        <v>5230.83</v>
      </c>
      <c r="H882" s="23"/>
      <c r="I882" s="23" t="s">
        <v>46</v>
      </c>
      <c r="J882" s="23"/>
      <c r="K882" s="23"/>
      <c r="L882" s="23">
        <f>SUM(L877:L881)</f>
        <v>6997.61944</v>
      </c>
      <c r="M882" s="23"/>
      <c r="N882" s="23"/>
    </row>
    <row r="883" spans="1:12" ht="12.75">
      <c r="A883" s="26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</row>
    <row r="884" spans="1:12" ht="12.75">
      <c r="A884" s="21" t="s">
        <v>80</v>
      </c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8"/>
    </row>
    <row r="885" spans="1:4" ht="12.75">
      <c r="A885" s="29"/>
      <c r="B885" s="29"/>
      <c r="C885" s="29"/>
      <c r="D885" s="29"/>
    </row>
    <row r="886" ht="12.75">
      <c r="A886" s="29" t="s">
        <v>110</v>
      </c>
    </row>
    <row r="887" spans="1:5" ht="12.75">
      <c r="A887" s="29" t="s">
        <v>111</v>
      </c>
      <c r="E887" s="21"/>
    </row>
    <row r="889" ht="12.75">
      <c r="B889" t="s">
        <v>83</v>
      </c>
    </row>
    <row r="891" spans="1:12" ht="12.75">
      <c r="A891" s="21"/>
      <c r="B891" s="21"/>
      <c r="C891" s="21"/>
      <c r="D891" s="21"/>
      <c r="E891" s="21" t="s">
        <v>31</v>
      </c>
      <c r="F891" s="21"/>
      <c r="G891" s="21"/>
      <c r="H891" s="21"/>
      <c r="I891" s="21"/>
      <c r="J891" s="21"/>
      <c r="K891" s="21"/>
      <c r="L891" s="21"/>
    </row>
    <row r="892" spans="1:12" ht="12.75">
      <c r="A892" s="21"/>
      <c r="B892" s="21"/>
      <c r="C892" s="21"/>
      <c r="D892" s="21"/>
      <c r="E892" s="21" t="s">
        <v>188</v>
      </c>
      <c r="F892" s="21"/>
      <c r="G892" s="21"/>
      <c r="H892" s="21"/>
      <c r="I892" s="21"/>
      <c r="J892" s="21"/>
      <c r="K892" s="21"/>
      <c r="L892" s="21"/>
    </row>
    <row r="893" spans="1:14" ht="12.75" customHeight="1">
      <c r="A893" s="22" t="s">
        <v>1</v>
      </c>
      <c r="B893" s="22" t="s">
        <v>2</v>
      </c>
      <c r="C893" s="22" t="s">
        <v>73</v>
      </c>
      <c r="D893" s="22"/>
      <c r="E893" s="22" t="s">
        <v>74</v>
      </c>
      <c r="F893" s="22"/>
      <c r="G893" s="22" t="s">
        <v>75</v>
      </c>
      <c r="H893" s="22" t="s">
        <v>76</v>
      </c>
      <c r="I893" s="22" t="s">
        <v>77</v>
      </c>
      <c r="J893" s="22"/>
      <c r="K893" s="22"/>
      <c r="L893" s="22"/>
      <c r="M893" s="22"/>
      <c r="N893" s="22"/>
    </row>
    <row r="894" spans="1:14" ht="12.75" customHeight="1">
      <c r="A894" s="22"/>
      <c r="B894" s="23"/>
      <c r="C894" s="23"/>
      <c r="D894" s="23"/>
      <c r="E894" s="23"/>
      <c r="F894" s="23"/>
      <c r="G894" s="23"/>
      <c r="H894" s="23"/>
      <c r="I894" s="24" t="s">
        <v>39</v>
      </c>
      <c r="J894" s="24"/>
      <c r="K894" s="24"/>
      <c r="L894" s="23">
        <f>E895*0.15</f>
        <v>644.388</v>
      </c>
      <c r="M894" s="23"/>
      <c r="N894" s="23"/>
    </row>
    <row r="895" spans="1:14" ht="21.75" customHeight="1">
      <c r="A895" s="30" t="str">
        <f>E892</f>
        <v> Дорожная,23a</v>
      </c>
      <c r="B895" s="23">
        <v>179.4</v>
      </c>
      <c r="C895" s="23">
        <v>-5441.1</v>
      </c>
      <c r="D895" s="23"/>
      <c r="E895" s="23">
        <v>4295.92</v>
      </c>
      <c r="F895" s="23"/>
      <c r="G895" s="23">
        <v>5002.95</v>
      </c>
      <c r="H895" s="23">
        <f>G895/E895*100</f>
        <v>116.45817426767724</v>
      </c>
      <c r="I895" s="24" t="s">
        <v>40</v>
      </c>
      <c r="J895" s="24"/>
      <c r="K895" s="24"/>
      <c r="L895" s="23">
        <f>1.111*10*B895</f>
        <v>1993.134</v>
      </c>
      <c r="M895" s="23"/>
      <c r="N895" s="23"/>
    </row>
    <row r="896" spans="1:14" ht="12.75" customHeight="1">
      <c r="A896" s="22"/>
      <c r="B896" s="23"/>
      <c r="C896" s="23"/>
      <c r="D896" s="23"/>
      <c r="E896" s="23"/>
      <c r="F896" s="23"/>
      <c r="G896" s="23"/>
      <c r="H896" s="23"/>
      <c r="I896" s="24" t="s">
        <v>78</v>
      </c>
      <c r="J896" s="24"/>
      <c r="K896" s="24"/>
      <c r="L896" s="23">
        <v>0</v>
      </c>
      <c r="M896" s="23"/>
      <c r="N896" s="23"/>
    </row>
    <row r="897" spans="1:14" ht="12.75" customHeight="1">
      <c r="A897" s="22"/>
      <c r="B897" s="23"/>
      <c r="C897" s="23"/>
      <c r="D897" s="23"/>
      <c r="E897" s="23"/>
      <c r="F897" s="23"/>
      <c r="G897" s="23"/>
      <c r="H897" s="23"/>
      <c r="I897" s="24" t="s">
        <v>79</v>
      </c>
      <c r="J897" s="24"/>
      <c r="K897" s="24"/>
      <c r="L897" s="23">
        <v>4949.9</v>
      </c>
      <c r="M897" s="23"/>
      <c r="N897" s="23"/>
    </row>
    <row r="898" spans="1:14" ht="12.75" customHeight="1">
      <c r="A898" s="22"/>
      <c r="B898" s="23"/>
      <c r="C898" s="23"/>
      <c r="D898" s="23"/>
      <c r="E898" s="23"/>
      <c r="F898" s="23"/>
      <c r="G898" s="23"/>
      <c r="H898" s="23"/>
      <c r="I898" s="25" t="s">
        <v>44</v>
      </c>
      <c r="J898" s="25"/>
      <c r="K898" s="25"/>
      <c r="L898" s="23">
        <f>G895*2.8%</f>
        <v>140.08259999999999</v>
      </c>
      <c r="M898" s="23"/>
      <c r="N898" s="23"/>
    </row>
    <row r="899" spans="1:14" ht="12.75" customHeight="1">
      <c r="A899" s="22" t="s">
        <v>45</v>
      </c>
      <c r="B899" s="23"/>
      <c r="C899" s="23"/>
      <c r="D899" s="23"/>
      <c r="E899" s="23">
        <f>E895</f>
        <v>4295.92</v>
      </c>
      <c r="F899" s="23"/>
      <c r="G899" s="23">
        <f>SUM(G894:G898)</f>
        <v>5002.95</v>
      </c>
      <c r="H899" s="23"/>
      <c r="I899" s="23" t="s">
        <v>46</v>
      </c>
      <c r="J899" s="23"/>
      <c r="K899" s="23"/>
      <c r="L899" s="23">
        <f>SUM(L894:L898)</f>
        <v>7727.504599999999</v>
      </c>
      <c r="M899" s="23"/>
      <c r="N899" s="23"/>
    </row>
    <row r="900" spans="1:12" ht="12.75">
      <c r="A900" s="26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</row>
    <row r="901" spans="1:12" ht="12.75">
      <c r="A901" s="21" t="s">
        <v>80</v>
      </c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8"/>
    </row>
    <row r="902" spans="1:4" ht="12.75">
      <c r="A902" s="29"/>
      <c r="B902" s="29"/>
      <c r="C902" s="29"/>
      <c r="D902" s="29"/>
    </row>
    <row r="903" ht="12.75">
      <c r="A903" s="29" t="s">
        <v>110</v>
      </c>
    </row>
    <row r="904" spans="1:5" ht="12.75">
      <c r="A904" s="29" t="s">
        <v>111</v>
      </c>
      <c r="E904" s="21"/>
    </row>
    <row r="906" ht="12.75">
      <c r="B906" t="s">
        <v>83</v>
      </c>
    </row>
    <row r="908" spans="1:12" ht="12.75">
      <c r="A908" s="21"/>
      <c r="B908" s="21"/>
      <c r="C908" s="21"/>
      <c r="D908" s="21"/>
      <c r="E908" s="21" t="s">
        <v>31</v>
      </c>
      <c r="F908" s="21"/>
      <c r="G908" s="21"/>
      <c r="H908" s="21"/>
      <c r="I908" s="21"/>
      <c r="J908" s="21"/>
      <c r="K908" s="21"/>
      <c r="L908" s="21"/>
    </row>
    <row r="909" spans="1:12" ht="12.75">
      <c r="A909" s="21"/>
      <c r="B909" s="21"/>
      <c r="C909" s="21"/>
      <c r="D909" s="21"/>
      <c r="E909" s="21" t="s">
        <v>189</v>
      </c>
      <c r="F909" s="21"/>
      <c r="G909" s="21"/>
      <c r="H909" s="21"/>
      <c r="I909" s="21"/>
      <c r="J909" s="21"/>
      <c r="K909" s="21"/>
      <c r="L909" s="21"/>
    </row>
    <row r="910" spans="1:14" ht="12.75" customHeight="1">
      <c r="A910" s="22" t="s">
        <v>1</v>
      </c>
      <c r="B910" s="22" t="s">
        <v>2</v>
      </c>
      <c r="C910" s="22" t="s">
        <v>73</v>
      </c>
      <c r="D910" s="22"/>
      <c r="E910" s="22" t="s">
        <v>74</v>
      </c>
      <c r="F910" s="22"/>
      <c r="G910" s="22" t="s">
        <v>75</v>
      </c>
      <c r="H910" s="22" t="s">
        <v>76</v>
      </c>
      <c r="I910" s="22" t="s">
        <v>77</v>
      </c>
      <c r="J910" s="22"/>
      <c r="K910" s="22"/>
      <c r="L910" s="22"/>
      <c r="M910" s="22"/>
      <c r="N910" s="22"/>
    </row>
    <row r="911" spans="1:14" ht="12.75" customHeight="1">
      <c r="A911" s="22"/>
      <c r="B911" s="23"/>
      <c r="C911" s="23"/>
      <c r="D911" s="23"/>
      <c r="E911" s="23"/>
      <c r="F911" s="23"/>
      <c r="G911" s="23"/>
      <c r="H911" s="23"/>
      <c r="I911" s="24" t="s">
        <v>39</v>
      </c>
      <c r="J911" s="24"/>
      <c r="K911" s="24"/>
      <c r="L911" s="23">
        <f>E912*0.15</f>
        <v>1861.542</v>
      </c>
      <c r="M911" s="23"/>
      <c r="N911" s="23"/>
    </row>
    <row r="912" spans="1:14" ht="28.5" customHeight="1">
      <c r="A912" s="30" t="str">
        <f>E909</f>
        <v>Пригородная,6</v>
      </c>
      <c r="B912" s="23">
        <v>161.6</v>
      </c>
      <c r="C912" s="23">
        <v>3670.9</v>
      </c>
      <c r="D912" s="23"/>
      <c r="E912" s="23">
        <v>12410.28</v>
      </c>
      <c r="F912" s="23"/>
      <c r="G912" s="23">
        <v>13442.03</v>
      </c>
      <c r="H912" s="23">
        <f>G912/E912*100</f>
        <v>108.31367221368092</v>
      </c>
      <c r="I912" s="24" t="s">
        <v>40</v>
      </c>
      <c r="J912" s="24"/>
      <c r="K912" s="24"/>
      <c r="L912" s="23">
        <f>1.111*12*B912</f>
        <v>2154.4512</v>
      </c>
      <c r="M912" s="23"/>
      <c r="N912" s="23"/>
    </row>
    <row r="913" spans="1:14" ht="12.75" customHeight="1">
      <c r="A913" s="22"/>
      <c r="B913" s="23"/>
      <c r="C913" s="23"/>
      <c r="D913" s="23"/>
      <c r="E913" s="23"/>
      <c r="F913" s="23"/>
      <c r="G913" s="23"/>
      <c r="H913" s="23"/>
      <c r="I913" s="24" t="s">
        <v>78</v>
      </c>
      <c r="J913" s="24"/>
      <c r="K913" s="24"/>
      <c r="L913" s="23">
        <v>0</v>
      </c>
      <c r="M913" s="23"/>
      <c r="N913" s="23"/>
    </row>
    <row r="914" spans="1:14" ht="12.75" customHeight="1">
      <c r="A914" s="22"/>
      <c r="B914" s="23"/>
      <c r="C914" s="23"/>
      <c r="D914" s="23"/>
      <c r="E914" s="23"/>
      <c r="F914" s="23"/>
      <c r="G914" s="23"/>
      <c r="H914" s="23"/>
      <c r="I914" s="24" t="s">
        <v>79</v>
      </c>
      <c r="J914" s="24"/>
      <c r="K914" s="24"/>
      <c r="L914" s="23">
        <v>5629.55</v>
      </c>
      <c r="M914" s="23"/>
      <c r="N914" s="23"/>
    </row>
    <row r="915" spans="1:14" ht="12.75" customHeight="1">
      <c r="A915" s="22"/>
      <c r="B915" s="23"/>
      <c r="C915" s="23"/>
      <c r="D915" s="23"/>
      <c r="E915" s="23"/>
      <c r="F915" s="23"/>
      <c r="G915" s="23"/>
      <c r="H915" s="23"/>
      <c r="I915" s="25" t="s">
        <v>44</v>
      </c>
      <c r="J915" s="25"/>
      <c r="K915" s="25"/>
      <c r="L915" s="23">
        <f>G912*2.8%</f>
        <v>376.37683999999996</v>
      </c>
      <c r="M915" s="23"/>
      <c r="N915" s="23"/>
    </row>
    <row r="916" spans="1:14" ht="12.75" customHeight="1">
      <c r="A916" s="22" t="s">
        <v>45</v>
      </c>
      <c r="B916" s="23"/>
      <c r="C916" s="23"/>
      <c r="D916" s="23"/>
      <c r="E916" s="23">
        <f>E912</f>
        <v>12410.28</v>
      </c>
      <c r="F916" s="23"/>
      <c r="G916" s="23">
        <f>SUM(G911:G915)</f>
        <v>13442.03</v>
      </c>
      <c r="H916" s="23"/>
      <c r="I916" s="23" t="s">
        <v>46</v>
      </c>
      <c r="J916" s="23"/>
      <c r="K916" s="23"/>
      <c r="L916" s="23">
        <f>SUM(L911:L915)</f>
        <v>10021.92004</v>
      </c>
      <c r="M916" s="23"/>
      <c r="N916" s="23"/>
    </row>
    <row r="917" spans="1:12" ht="12.75">
      <c r="A917" s="26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</row>
    <row r="918" spans="1:12" ht="12.75">
      <c r="A918" s="21" t="s">
        <v>80</v>
      </c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8"/>
    </row>
    <row r="919" spans="1:4" ht="12.75">
      <c r="A919" s="29"/>
      <c r="B919" s="29"/>
      <c r="C919" s="29"/>
      <c r="D919" s="29"/>
    </row>
    <row r="920" ht="12.75">
      <c r="A920" s="29" t="s">
        <v>110</v>
      </c>
    </row>
    <row r="921" spans="1:5" ht="12.75">
      <c r="A921" s="29" t="s">
        <v>111</v>
      </c>
      <c r="E921" s="21"/>
    </row>
    <row r="923" ht="12.75">
      <c r="B923" t="s">
        <v>83</v>
      </c>
    </row>
    <row r="925" spans="1:12" ht="12.75">
      <c r="A925" s="21"/>
      <c r="B925" s="21"/>
      <c r="C925" s="21"/>
      <c r="D925" s="21"/>
      <c r="E925" s="21" t="s">
        <v>31</v>
      </c>
      <c r="F925" s="21"/>
      <c r="G925" s="21"/>
      <c r="H925" s="21"/>
      <c r="I925" s="21"/>
      <c r="J925" s="21"/>
      <c r="K925" s="21"/>
      <c r="L925" s="21"/>
    </row>
    <row r="926" spans="1:12" ht="12.75">
      <c r="A926" s="21"/>
      <c r="B926" s="21"/>
      <c r="C926" s="21"/>
      <c r="D926" s="21"/>
      <c r="E926" s="21" t="s">
        <v>190</v>
      </c>
      <c r="F926" s="21"/>
      <c r="G926" s="21"/>
      <c r="H926" s="21"/>
      <c r="I926" s="21"/>
      <c r="J926" s="21"/>
      <c r="K926" s="21"/>
      <c r="L926" s="21"/>
    </row>
    <row r="927" spans="1:14" ht="100.5" customHeight="1">
      <c r="A927" s="22" t="s">
        <v>1</v>
      </c>
      <c r="B927" s="22" t="s">
        <v>2</v>
      </c>
      <c r="C927" s="22" t="s">
        <v>73</v>
      </c>
      <c r="D927" s="22"/>
      <c r="E927" s="22" t="s">
        <v>74</v>
      </c>
      <c r="F927" s="22"/>
      <c r="G927" s="22" t="s">
        <v>75</v>
      </c>
      <c r="H927" s="22" t="s">
        <v>76</v>
      </c>
      <c r="I927" s="22" t="s">
        <v>77</v>
      </c>
      <c r="J927" s="22"/>
      <c r="K927" s="22"/>
      <c r="L927" s="22"/>
      <c r="M927" s="22"/>
      <c r="N927" s="22"/>
    </row>
    <row r="928" spans="1:14" ht="12.75" customHeight="1">
      <c r="A928" s="22"/>
      <c r="B928" s="23"/>
      <c r="C928" s="23"/>
      <c r="D928" s="23"/>
      <c r="E928" s="23"/>
      <c r="F928" s="23"/>
      <c r="G928" s="23"/>
      <c r="H928" s="23"/>
      <c r="I928" s="24" t="s">
        <v>39</v>
      </c>
      <c r="J928" s="24"/>
      <c r="K928" s="24"/>
      <c r="L928" s="23">
        <f>E929*0.15</f>
        <v>8919.009</v>
      </c>
      <c r="M928" s="23"/>
      <c r="N928" s="23"/>
    </row>
    <row r="929" spans="1:14" ht="27.75" customHeight="1">
      <c r="A929" s="30" t="str">
        <f>E926</f>
        <v>Пригородная,8</v>
      </c>
      <c r="B929" s="23">
        <v>369.12</v>
      </c>
      <c r="C929" s="23">
        <v>-2249.3</v>
      </c>
      <c r="D929" s="23"/>
      <c r="E929" s="23">
        <v>59460.06</v>
      </c>
      <c r="F929" s="23"/>
      <c r="G929" s="23">
        <v>47378.61</v>
      </c>
      <c r="H929" s="23">
        <f>G929/E929*100</f>
        <v>79.68140294510299</v>
      </c>
      <c r="I929" s="24" t="s">
        <v>40</v>
      </c>
      <c r="J929" s="24"/>
      <c r="K929" s="24"/>
      <c r="L929" s="23">
        <f>1.111*12*B929</f>
        <v>4921.107840000001</v>
      </c>
      <c r="M929" s="23"/>
      <c r="N929" s="23"/>
    </row>
    <row r="930" spans="1:14" ht="25.5" customHeight="1">
      <c r="A930" s="22"/>
      <c r="B930" s="23"/>
      <c r="C930" s="23"/>
      <c r="D930" s="23"/>
      <c r="E930" s="23"/>
      <c r="F930" s="23"/>
      <c r="G930" s="23"/>
      <c r="H930" s="23"/>
      <c r="I930" s="24" t="s">
        <v>78</v>
      </c>
      <c r="J930" s="24"/>
      <c r="K930" s="24"/>
      <c r="L930" s="23">
        <v>0</v>
      </c>
      <c r="M930" s="23"/>
      <c r="N930" s="23"/>
    </row>
    <row r="931" spans="1:14" ht="72" customHeight="1">
      <c r="A931" s="22"/>
      <c r="B931" s="23"/>
      <c r="C931" s="23"/>
      <c r="D931" s="23"/>
      <c r="E931" s="23"/>
      <c r="F931" s="23"/>
      <c r="G931" s="23"/>
      <c r="H931" s="23"/>
      <c r="I931" s="24" t="s">
        <v>79</v>
      </c>
      <c r="J931" s="24"/>
      <c r="K931" s="24"/>
      <c r="L931" s="23">
        <v>30699.62</v>
      </c>
      <c r="M931" s="23"/>
      <c r="N931" s="23"/>
    </row>
    <row r="932" spans="1:14" ht="12.75" customHeight="1">
      <c r="A932" s="22"/>
      <c r="B932" s="23"/>
      <c r="C932" s="23"/>
      <c r="D932" s="23"/>
      <c r="E932" s="23"/>
      <c r="F932" s="23"/>
      <c r="G932" s="23"/>
      <c r="H932" s="23"/>
      <c r="I932" s="25" t="s">
        <v>44</v>
      </c>
      <c r="J932" s="25"/>
      <c r="K932" s="25"/>
      <c r="L932" s="23">
        <f>G929*2.8%</f>
        <v>1326.60108</v>
      </c>
      <c r="M932" s="23"/>
      <c r="N932" s="23"/>
    </row>
    <row r="933" spans="1:14" ht="12.75" customHeight="1">
      <c r="A933" s="22" t="s">
        <v>45</v>
      </c>
      <c r="B933" s="23"/>
      <c r="C933" s="23"/>
      <c r="D933" s="23"/>
      <c r="E933" s="23">
        <f>E929</f>
        <v>59460.06</v>
      </c>
      <c r="F933" s="23"/>
      <c r="G933" s="23">
        <f>SUM(G928:G932)</f>
        <v>47378.61</v>
      </c>
      <c r="H933" s="23"/>
      <c r="I933" s="23" t="s">
        <v>46</v>
      </c>
      <c r="J933" s="23"/>
      <c r="K933" s="23"/>
      <c r="L933" s="23">
        <f>SUM(L928:L932)</f>
        <v>45866.33792</v>
      </c>
      <c r="M933" s="23"/>
      <c r="N933" s="23"/>
    </row>
    <row r="934" spans="1:12" ht="12.75">
      <c r="A934" s="26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</row>
    <row r="935" spans="1:12" ht="12.75">
      <c r="A935" s="21" t="s">
        <v>80</v>
      </c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8"/>
    </row>
    <row r="936" spans="1:4" ht="12.75">
      <c r="A936" s="29"/>
      <c r="B936" s="29"/>
      <c r="C936" s="29"/>
      <c r="D936" s="29"/>
    </row>
    <row r="937" ht="12.75">
      <c r="A937" s="29" t="s">
        <v>110</v>
      </c>
    </row>
    <row r="938" spans="1:5" ht="12.75">
      <c r="A938" s="29" t="s">
        <v>111</v>
      </c>
      <c r="E938" s="21"/>
    </row>
    <row r="940" ht="12.75">
      <c r="B940" t="s">
        <v>83</v>
      </c>
    </row>
    <row r="942" spans="1:12" ht="12.75">
      <c r="A942" s="21"/>
      <c r="B942" s="21"/>
      <c r="C942" s="21"/>
      <c r="D942" s="21"/>
      <c r="E942" s="21" t="s">
        <v>31</v>
      </c>
      <c r="F942" s="21"/>
      <c r="G942" s="21"/>
      <c r="H942" s="21"/>
      <c r="I942" s="21"/>
      <c r="J942" s="21"/>
      <c r="K942" s="21"/>
      <c r="L942" s="21"/>
    </row>
    <row r="943" spans="1:12" ht="12.75">
      <c r="A943" s="21"/>
      <c r="B943" s="21"/>
      <c r="C943" s="21"/>
      <c r="D943" s="21"/>
      <c r="E943" s="21" t="s">
        <v>191</v>
      </c>
      <c r="F943" s="21"/>
      <c r="G943" s="21"/>
      <c r="H943" s="21"/>
      <c r="I943" s="21"/>
      <c r="J943" s="21"/>
      <c r="K943" s="21"/>
      <c r="L943" s="21"/>
    </row>
    <row r="944" spans="1:14" ht="97.5" customHeight="1">
      <c r="A944" s="22" t="s">
        <v>1</v>
      </c>
      <c r="B944" s="22" t="s">
        <v>2</v>
      </c>
      <c r="C944" s="22" t="s">
        <v>73</v>
      </c>
      <c r="D944" s="22"/>
      <c r="E944" s="22" t="s">
        <v>74</v>
      </c>
      <c r="F944" s="22"/>
      <c r="G944" s="22" t="s">
        <v>75</v>
      </c>
      <c r="H944" s="22" t="s">
        <v>76</v>
      </c>
      <c r="I944" s="22" t="s">
        <v>77</v>
      </c>
      <c r="J944" s="22"/>
      <c r="K944" s="22"/>
      <c r="L944" s="22"/>
      <c r="M944" s="22"/>
      <c r="N944" s="22"/>
    </row>
    <row r="945" spans="1:14" ht="12.75" customHeight="1">
      <c r="A945" s="22"/>
      <c r="B945" s="23"/>
      <c r="C945" s="23"/>
      <c r="D945" s="23"/>
      <c r="E945" s="23"/>
      <c r="F945" s="23"/>
      <c r="G945" s="23"/>
      <c r="H945" s="23"/>
      <c r="I945" s="24" t="s">
        <v>39</v>
      </c>
      <c r="J945" s="24"/>
      <c r="K945" s="24"/>
      <c r="L945" s="23">
        <f>E946*0.15</f>
        <v>5806.665</v>
      </c>
      <c r="M945" s="23"/>
      <c r="N945" s="23"/>
    </row>
    <row r="946" spans="1:14" ht="31.5" customHeight="1">
      <c r="A946" s="30" t="str">
        <f>E943</f>
        <v>Пригородная,58</v>
      </c>
      <c r="B946" s="23">
        <v>387.6</v>
      </c>
      <c r="C946" s="23">
        <v>10514.6</v>
      </c>
      <c r="D946" s="23"/>
      <c r="E946" s="23">
        <v>38711.1</v>
      </c>
      <c r="F946" s="23"/>
      <c r="G946" s="23">
        <v>37898.11</v>
      </c>
      <c r="H946" s="23">
        <f>G946/E946*100</f>
        <v>97.89985301373508</v>
      </c>
      <c r="I946" s="24" t="s">
        <v>40</v>
      </c>
      <c r="J946" s="24"/>
      <c r="K946" s="24"/>
      <c r="L946" s="23">
        <f>1.111*12*B946</f>
        <v>5167.483200000001</v>
      </c>
      <c r="M946" s="23"/>
      <c r="N946" s="23"/>
    </row>
    <row r="947" spans="1:14" ht="29.25" customHeight="1">
      <c r="A947" s="22"/>
      <c r="B947" s="23"/>
      <c r="C947" s="23"/>
      <c r="D947" s="23"/>
      <c r="E947" s="23"/>
      <c r="F947" s="23"/>
      <c r="G947" s="23"/>
      <c r="H947" s="23"/>
      <c r="I947" s="24" t="s">
        <v>78</v>
      </c>
      <c r="J947" s="24"/>
      <c r="K947" s="24"/>
      <c r="L947" s="23">
        <v>0</v>
      </c>
      <c r="M947" s="23"/>
      <c r="N947" s="23"/>
    </row>
    <row r="948" spans="1:14" ht="65.25" customHeight="1">
      <c r="A948" s="22"/>
      <c r="B948" s="23"/>
      <c r="C948" s="23"/>
      <c r="D948" s="23"/>
      <c r="E948" s="23"/>
      <c r="F948" s="23"/>
      <c r="G948" s="23"/>
      <c r="H948" s="23"/>
      <c r="I948" s="24" t="s">
        <v>79</v>
      </c>
      <c r="J948" s="24"/>
      <c r="K948" s="24"/>
      <c r="L948" s="23">
        <v>18019.69</v>
      </c>
      <c r="M948" s="23"/>
      <c r="N948" s="23"/>
    </row>
    <row r="949" spans="1:14" ht="12.75" customHeight="1">
      <c r="A949" s="22"/>
      <c r="B949" s="23"/>
      <c r="C949" s="23"/>
      <c r="D949" s="23"/>
      <c r="E949" s="23"/>
      <c r="F949" s="23"/>
      <c r="G949" s="23"/>
      <c r="H949" s="23"/>
      <c r="I949" s="25" t="s">
        <v>44</v>
      </c>
      <c r="J949" s="25"/>
      <c r="K949" s="25"/>
      <c r="L949" s="23">
        <f>G946*2.8%</f>
        <v>1061.14708</v>
      </c>
      <c r="M949" s="23"/>
      <c r="N949" s="23"/>
    </row>
    <row r="950" spans="1:14" ht="12.75" customHeight="1">
      <c r="A950" s="22" t="s">
        <v>45</v>
      </c>
      <c r="B950" s="23"/>
      <c r="C950" s="23"/>
      <c r="D950" s="23"/>
      <c r="E950" s="23">
        <f>E946</f>
        <v>38711.1</v>
      </c>
      <c r="F950" s="23"/>
      <c r="G950" s="23">
        <f>SUM(G945:G949)</f>
        <v>37898.11</v>
      </c>
      <c r="H950" s="23"/>
      <c r="I950" s="23" t="s">
        <v>46</v>
      </c>
      <c r="J950" s="23"/>
      <c r="K950" s="23"/>
      <c r="L950" s="23">
        <f>SUM(L945:L949)</f>
        <v>30054.985279999997</v>
      </c>
      <c r="M950" s="23"/>
      <c r="N950" s="23"/>
    </row>
    <row r="951" spans="1:12" ht="12.75">
      <c r="A951" s="26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</row>
    <row r="952" spans="1:12" ht="12.75">
      <c r="A952" s="21" t="s">
        <v>80</v>
      </c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8"/>
    </row>
    <row r="953" spans="1:4" ht="12.75">
      <c r="A953" s="29"/>
      <c r="B953" s="29"/>
      <c r="C953" s="29"/>
      <c r="D953" s="29"/>
    </row>
    <row r="954" ht="12.75">
      <c r="A954" s="29" t="s">
        <v>110</v>
      </c>
    </row>
    <row r="955" spans="1:5" ht="12.75">
      <c r="A955" s="29" t="s">
        <v>111</v>
      </c>
      <c r="E955" s="21"/>
    </row>
    <row r="957" ht="12.75">
      <c r="B957" t="s">
        <v>83</v>
      </c>
    </row>
    <row r="959" spans="1:12" ht="12.75">
      <c r="A959" s="21"/>
      <c r="B959" s="21"/>
      <c r="C959" s="21"/>
      <c r="D959" s="21"/>
      <c r="E959" s="21" t="s">
        <v>31</v>
      </c>
      <c r="F959" s="21"/>
      <c r="G959" s="21"/>
      <c r="H959" s="21"/>
      <c r="I959" s="21"/>
      <c r="J959" s="21"/>
      <c r="K959" s="21"/>
      <c r="L959" s="21"/>
    </row>
    <row r="960" spans="1:12" ht="12.75">
      <c r="A960" s="21"/>
      <c r="B960" s="21"/>
      <c r="C960" s="21"/>
      <c r="D960" s="21"/>
      <c r="E960" s="21" t="s">
        <v>192</v>
      </c>
      <c r="F960" s="21"/>
      <c r="G960" s="21"/>
      <c r="H960" s="21"/>
      <c r="I960" s="21"/>
      <c r="J960" s="21"/>
      <c r="K960" s="21"/>
      <c r="L960" s="21"/>
    </row>
    <row r="961" spans="1:14" ht="96.75" customHeight="1">
      <c r="A961" s="22" t="s">
        <v>1</v>
      </c>
      <c r="B961" s="22" t="s">
        <v>2</v>
      </c>
      <c r="C961" s="22" t="s">
        <v>73</v>
      </c>
      <c r="D961" s="22"/>
      <c r="E961" s="22" t="s">
        <v>74</v>
      </c>
      <c r="F961" s="22"/>
      <c r="G961" s="22" t="s">
        <v>75</v>
      </c>
      <c r="H961" s="22" t="s">
        <v>76</v>
      </c>
      <c r="I961" s="22" t="s">
        <v>77</v>
      </c>
      <c r="J961" s="22"/>
      <c r="K961" s="22"/>
      <c r="L961" s="22"/>
      <c r="M961" s="22"/>
      <c r="N961" s="22"/>
    </row>
    <row r="962" spans="1:14" ht="12.75" customHeight="1">
      <c r="A962" s="22"/>
      <c r="B962" s="23"/>
      <c r="C962" s="23"/>
      <c r="D962" s="23"/>
      <c r="E962" s="23"/>
      <c r="F962" s="23"/>
      <c r="G962" s="23"/>
      <c r="H962" s="23"/>
      <c r="I962" s="24" t="s">
        <v>39</v>
      </c>
      <c r="J962" s="24"/>
      <c r="K962" s="24"/>
      <c r="L962" s="23">
        <f>E963*0.15</f>
        <v>4976.61</v>
      </c>
      <c r="M962" s="23"/>
      <c r="N962" s="23"/>
    </row>
    <row r="963" spans="1:14" ht="23.25" customHeight="1">
      <c r="A963" s="30" t="str">
        <f>E960</f>
        <v>Пригородная,66</v>
      </c>
      <c r="B963" s="23">
        <v>389.5</v>
      </c>
      <c r="C963" s="23">
        <v>4306.7</v>
      </c>
      <c r="D963" s="23"/>
      <c r="E963" s="23">
        <v>33177.4</v>
      </c>
      <c r="F963" s="23"/>
      <c r="G963" s="23">
        <v>27051.14</v>
      </c>
      <c r="H963" s="23">
        <f>G963/E963*100</f>
        <v>81.53483998143314</v>
      </c>
      <c r="I963" s="24" t="s">
        <v>40</v>
      </c>
      <c r="J963" s="24"/>
      <c r="K963" s="24"/>
      <c r="L963" s="23">
        <f>1.111*12*B963</f>
        <v>5192.814</v>
      </c>
      <c r="M963" s="23"/>
      <c r="N963" s="23"/>
    </row>
    <row r="964" spans="1:14" ht="32.25" customHeight="1">
      <c r="A964" s="22"/>
      <c r="B964" s="23"/>
      <c r="C964" s="23"/>
      <c r="D964" s="23"/>
      <c r="E964" s="23"/>
      <c r="F964" s="23"/>
      <c r="G964" s="23"/>
      <c r="H964" s="23"/>
      <c r="I964" s="24" t="s">
        <v>78</v>
      </c>
      <c r="J964" s="24"/>
      <c r="K964" s="24"/>
      <c r="L964" s="23">
        <v>0</v>
      </c>
      <c r="M964" s="23"/>
      <c r="N964" s="23"/>
    </row>
    <row r="965" spans="1:14" ht="59.25" customHeight="1">
      <c r="A965" s="22"/>
      <c r="B965" s="23"/>
      <c r="C965" s="23"/>
      <c r="D965" s="23"/>
      <c r="E965" s="23"/>
      <c r="F965" s="23"/>
      <c r="G965" s="23"/>
      <c r="H965" s="23"/>
      <c r="I965" s="24" t="s">
        <v>79</v>
      </c>
      <c r="J965" s="24"/>
      <c r="K965" s="24"/>
      <c r="L965" s="23">
        <v>19285.49</v>
      </c>
      <c r="M965" s="23"/>
      <c r="N965" s="23"/>
    </row>
    <row r="966" spans="1:14" ht="12.75" customHeight="1">
      <c r="A966" s="22"/>
      <c r="B966" s="23"/>
      <c r="C966" s="23"/>
      <c r="D966" s="23"/>
      <c r="E966" s="23"/>
      <c r="F966" s="23"/>
      <c r="G966" s="23"/>
      <c r="H966" s="23"/>
      <c r="I966" s="25" t="s">
        <v>44</v>
      </c>
      <c r="J966" s="25"/>
      <c r="K966" s="25"/>
      <c r="L966" s="23">
        <f>G963*2.8%</f>
        <v>757.4319199999999</v>
      </c>
      <c r="M966" s="23"/>
      <c r="N966" s="23"/>
    </row>
    <row r="967" spans="1:14" ht="12.75" customHeight="1">
      <c r="A967" s="22" t="s">
        <v>45</v>
      </c>
      <c r="B967" s="23"/>
      <c r="C967" s="23"/>
      <c r="D967" s="23"/>
      <c r="E967" s="23">
        <f>E963</f>
        <v>33177.4</v>
      </c>
      <c r="F967" s="23"/>
      <c r="G967" s="23">
        <f>SUM(G962:G966)</f>
        <v>27051.14</v>
      </c>
      <c r="H967" s="23"/>
      <c r="I967" s="23" t="s">
        <v>46</v>
      </c>
      <c r="J967" s="23"/>
      <c r="K967" s="23"/>
      <c r="L967" s="23">
        <f>SUM(L962:L966)</f>
        <v>30212.345920000003</v>
      </c>
      <c r="M967" s="23"/>
      <c r="N967" s="23"/>
    </row>
    <row r="968" spans="1:12" ht="12.75">
      <c r="A968" s="26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</row>
    <row r="969" spans="1:12" ht="12.75">
      <c r="A969" s="21" t="s">
        <v>80</v>
      </c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8"/>
    </row>
    <row r="970" spans="1:4" ht="12.75">
      <c r="A970" s="29"/>
      <c r="B970" s="29"/>
      <c r="C970" s="29"/>
      <c r="D970" s="29"/>
    </row>
    <row r="971" ht="12.75">
      <c r="A971" s="29" t="s">
        <v>110</v>
      </c>
    </row>
    <row r="972" spans="1:5" ht="12.75">
      <c r="A972" s="29" t="s">
        <v>111</v>
      </c>
      <c r="E972" s="21"/>
    </row>
    <row r="974" ht="12.75">
      <c r="B974" t="s">
        <v>83</v>
      </c>
    </row>
    <row r="976" spans="5:7" ht="12.75">
      <c r="E976" s="32"/>
      <c r="F976" s="32"/>
      <c r="G976" s="32" t="s">
        <v>193</v>
      </c>
    </row>
  </sheetData>
  <sheetProtection selectLockedCells="1" selectUnlockedCells="1"/>
  <mergeCells count="1180">
    <mergeCell ref="E3:F3"/>
    <mergeCell ref="I3:N3"/>
    <mergeCell ref="E4:F4"/>
    <mergeCell ref="I4:K4"/>
    <mergeCell ref="L4:N4"/>
    <mergeCell ref="E5:F5"/>
    <mergeCell ref="I5:K5"/>
    <mergeCell ref="L5:N5"/>
    <mergeCell ref="E6:F6"/>
    <mergeCell ref="I6:K6"/>
    <mergeCell ref="L6:N6"/>
    <mergeCell ref="E7:F7"/>
    <mergeCell ref="I7:K7"/>
    <mergeCell ref="L7:N7"/>
    <mergeCell ref="E8:F8"/>
    <mergeCell ref="I8:K8"/>
    <mergeCell ref="L8:N8"/>
    <mergeCell ref="E9:F9"/>
    <mergeCell ref="I9:K9"/>
    <mergeCell ref="L9:N9"/>
    <mergeCell ref="E18:F18"/>
    <mergeCell ref="I18:N18"/>
    <mergeCell ref="E19:F19"/>
    <mergeCell ref="I19:K19"/>
    <mergeCell ref="L19:N19"/>
    <mergeCell ref="E20:F20"/>
    <mergeCell ref="I20:K20"/>
    <mergeCell ref="L20:N20"/>
    <mergeCell ref="E21:F21"/>
    <mergeCell ref="I21:K21"/>
    <mergeCell ref="L21:N21"/>
    <mergeCell ref="E22:F22"/>
    <mergeCell ref="I22:K22"/>
    <mergeCell ref="L22:N22"/>
    <mergeCell ref="E23:F23"/>
    <mergeCell ref="I23:K23"/>
    <mergeCell ref="L23:N23"/>
    <mergeCell ref="E24:F24"/>
    <mergeCell ref="I24:K24"/>
    <mergeCell ref="L24:N24"/>
    <mergeCell ref="E33:F33"/>
    <mergeCell ref="I33:N33"/>
    <mergeCell ref="E34:F34"/>
    <mergeCell ref="I34:K34"/>
    <mergeCell ref="L34:N34"/>
    <mergeCell ref="E35:F35"/>
    <mergeCell ref="I35:K35"/>
    <mergeCell ref="L35:N35"/>
    <mergeCell ref="E36:F36"/>
    <mergeCell ref="I36:K36"/>
    <mergeCell ref="L36:N36"/>
    <mergeCell ref="E37:F37"/>
    <mergeCell ref="I37:K37"/>
    <mergeCell ref="L37:N37"/>
    <mergeCell ref="E38:F38"/>
    <mergeCell ref="I38:K38"/>
    <mergeCell ref="L38:N38"/>
    <mergeCell ref="E39:F39"/>
    <mergeCell ref="I39:K39"/>
    <mergeCell ref="L39:N39"/>
    <mergeCell ref="E49:F49"/>
    <mergeCell ref="I49:N49"/>
    <mergeCell ref="E50:F50"/>
    <mergeCell ref="I50:K50"/>
    <mergeCell ref="L50:N50"/>
    <mergeCell ref="E51:F51"/>
    <mergeCell ref="I51:K51"/>
    <mergeCell ref="L51:N51"/>
    <mergeCell ref="E52:F52"/>
    <mergeCell ref="I52:K52"/>
    <mergeCell ref="L52:N52"/>
    <mergeCell ref="E53:F53"/>
    <mergeCell ref="I53:K53"/>
    <mergeCell ref="L53:N53"/>
    <mergeCell ref="E54:F54"/>
    <mergeCell ref="I54:K54"/>
    <mergeCell ref="L54:N54"/>
    <mergeCell ref="E55:F55"/>
    <mergeCell ref="I55:K55"/>
    <mergeCell ref="L55:N55"/>
    <mergeCell ref="E64:F64"/>
    <mergeCell ref="I64:N64"/>
    <mergeCell ref="E65:F65"/>
    <mergeCell ref="I65:K65"/>
    <mergeCell ref="L65:N65"/>
    <mergeCell ref="E66:F66"/>
    <mergeCell ref="I66:K66"/>
    <mergeCell ref="L66:N66"/>
    <mergeCell ref="E67:F67"/>
    <mergeCell ref="I67:K67"/>
    <mergeCell ref="L67:N67"/>
    <mergeCell ref="E68:F68"/>
    <mergeCell ref="I68:K68"/>
    <mergeCell ref="L68:N68"/>
    <mergeCell ref="E69:F69"/>
    <mergeCell ref="I69:K69"/>
    <mergeCell ref="L69:N69"/>
    <mergeCell ref="E70:F70"/>
    <mergeCell ref="I70:K70"/>
    <mergeCell ref="L70:N70"/>
    <mergeCell ref="E79:F79"/>
    <mergeCell ref="I79:N79"/>
    <mergeCell ref="E80:F80"/>
    <mergeCell ref="I80:K80"/>
    <mergeCell ref="L80:N80"/>
    <mergeCell ref="E81:F81"/>
    <mergeCell ref="I81:K81"/>
    <mergeCell ref="L81:N81"/>
    <mergeCell ref="E82:F82"/>
    <mergeCell ref="I82:K82"/>
    <mergeCell ref="L82:N82"/>
    <mergeCell ref="E83:F83"/>
    <mergeCell ref="I83:K83"/>
    <mergeCell ref="L83:N83"/>
    <mergeCell ref="E84:F84"/>
    <mergeCell ref="I84:K84"/>
    <mergeCell ref="L84:N84"/>
    <mergeCell ref="E85:F85"/>
    <mergeCell ref="I85:K85"/>
    <mergeCell ref="L85:N85"/>
    <mergeCell ref="E94:F94"/>
    <mergeCell ref="I94:N94"/>
    <mergeCell ref="E95:F95"/>
    <mergeCell ref="I95:K95"/>
    <mergeCell ref="L95:N95"/>
    <mergeCell ref="E96:F96"/>
    <mergeCell ref="I96:K96"/>
    <mergeCell ref="L96:N96"/>
    <mergeCell ref="E97:F97"/>
    <mergeCell ref="I97:K97"/>
    <mergeCell ref="L97:N97"/>
    <mergeCell ref="E98:F98"/>
    <mergeCell ref="I98:K98"/>
    <mergeCell ref="L98:N98"/>
    <mergeCell ref="E99:F99"/>
    <mergeCell ref="I99:K99"/>
    <mergeCell ref="L99:N99"/>
    <mergeCell ref="E100:F100"/>
    <mergeCell ref="I100:K100"/>
    <mergeCell ref="L100:N100"/>
    <mergeCell ref="E110:F110"/>
    <mergeCell ref="I110:N110"/>
    <mergeCell ref="E111:F111"/>
    <mergeCell ref="I111:K111"/>
    <mergeCell ref="L111:N111"/>
    <mergeCell ref="E112:F112"/>
    <mergeCell ref="I112:K112"/>
    <mergeCell ref="L112:N112"/>
    <mergeCell ref="E113:F113"/>
    <mergeCell ref="I113:K113"/>
    <mergeCell ref="L113:N113"/>
    <mergeCell ref="E114:F114"/>
    <mergeCell ref="I114:K114"/>
    <mergeCell ref="L114:N114"/>
    <mergeCell ref="E115:F115"/>
    <mergeCell ref="I115:K115"/>
    <mergeCell ref="L115:N115"/>
    <mergeCell ref="E116:F116"/>
    <mergeCell ref="I116:K116"/>
    <mergeCell ref="L116:N116"/>
    <mergeCell ref="E127:F127"/>
    <mergeCell ref="I127:N127"/>
    <mergeCell ref="E128:F128"/>
    <mergeCell ref="I128:K128"/>
    <mergeCell ref="L128:N128"/>
    <mergeCell ref="E129:F129"/>
    <mergeCell ref="I129:K129"/>
    <mergeCell ref="L129:N129"/>
    <mergeCell ref="E130:F130"/>
    <mergeCell ref="I130:K130"/>
    <mergeCell ref="L130:N130"/>
    <mergeCell ref="E131:F131"/>
    <mergeCell ref="I131:K131"/>
    <mergeCell ref="L131:N131"/>
    <mergeCell ref="E132:F132"/>
    <mergeCell ref="I132:K132"/>
    <mergeCell ref="L132:N132"/>
    <mergeCell ref="E133:F133"/>
    <mergeCell ref="I133:K133"/>
    <mergeCell ref="L133:N133"/>
    <mergeCell ref="E142:F142"/>
    <mergeCell ref="I142:N142"/>
    <mergeCell ref="E143:F143"/>
    <mergeCell ref="I143:K143"/>
    <mergeCell ref="L143:N143"/>
    <mergeCell ref="E144:F144"/>
    <mergeCell ref="I144:K144"/>
    <mergeCell ref="L144:N144"/>
    <mergeCell ref="E145:F145"/>
    <mergeCell ref="I145:K145"/>
    <mergeCell ref="L145:N145"/>
    <mergeCell ref="E146:F146"/>
    <mergeCell ref="I146:K146"/>
    <mergeCell ref="L146:N146"/>
    <mergeCell ref="E147:F147"/>
    <mergeCell ref="I147:K147"/>
    <mergeCell ref="L147:N147"/>
    <mergeCell ref="E148:F148"/>
    <mergeCell ref="I148:K148"/>
    <mergeCell ref="L148:N148"/>
    <mergeCell ref="E157:F157"/>
    <mergeCell ref="I157:N157"/>
    <mergeCell ref="E158:F158"/>
    <mergeCell ref="I158:K158"/>
    <mergeCell ref="L158:N158"/>
    <mergeCell ref="E159:F159"/>
    <mergeCell ref="I159:K159"/>
    <mergeCell ref="L159:N159"/>
    <mergeCell ref="E160:F160"/>
    <mergeCell ref="I160:K160"/>
    <mergeCell ref="L160:N160"/>
    <mergeCell ref="E161:F161"/>
    <mergeCell ref="I161:K161"/>
    <mergeCell ref="L161:N161"/>
    <mergeCell ref="E162:F162"/>
    <mergeCell ref="I162:K162"/>
    <mergeCell ref="L162:N162"/>
    <mergeCell ref="E163:F163"/>
    <mergeCell ref="I163:K163"/>
    <mergeCell ref="L163:N163"/>
    <mergeCell ref="E172:F172"/>
    <mergeCell ref="I172:N172"/>
    <mergeCell ref="E173:F173"/>
    <mergeCell ref="I173:K173"/>
    <mergeCell ref="L173:N173"/>
    <mergeCell ref="E174:F174"/>
    <mergeCell ref="I174:K174"/>
    <mergeCell ref="L174:N174"/>
    <mergeCell ref="E175:F175"/>
    <mergeCell ref="I175:K175"/>
    <mergeCell ref="L175:N175"/>
    <mergeCell ref="E176:F176"/>
    <mergeCell ref="I176:K176"/>
    <mergeCell ref="L176:N176"/>
    <mergeCell ref="E177:F177"/>
    <mergeCell ref="I177:K177"/>
    <mergeCell ref="L177:N177"/>
    <mergeCell ref="E178:F178"/>
    <mergeCell ref="I178:K178"/>
    <mergeCell ref="L178:N178"/>
    <mergeCell ref="E187:F187"/>
    <mergeCell ref="I187:N187"/>
    <mergeCell ref="E188:F188"/>
    <mergeCell ref="I188:K188"/>
    <mergeCell ref="L188:N188"/>
    <mergeCell ref="E189:F189"/>
    <mergeCell ref="I189:K189"/>
    <mergeCell ref="L189:N189"/>
    <mergeCell ref="E190:F190"/>
    <mergeCell ref="I190:K190"/>
    <mergeCell ref="L190:N190"/>
    <mergeCell ref="E191:F191"/>
    <mergeCell ref="I191:K191"/>
    <mergeCell ref="L191:N191"/>
    <mergeCell ref="E192:F192"/>
    <mergeCell ref="I192:K192"/>
    <mergeCell ref="L192:N192"/>
    <mergeCell ref="E193:F193"/>
    <mergeCell ref="I193:K193"/>
    <mergeCell ref="L193:N193"/>
    <mergeCell ref="E202:F202"/>
    <mergeCell ref="I202:N202"/>
    <mergeCell ref="E203:F203"/>
    <mergeCell ref="I203:K203"/>
    <mergeCell ref="L203:N203"/>
    <mergeCell ref="E204:F204"/>
    <mergeCell ref="I204:K204"/>
    <mergeCell ref="L204:N204"/>
    <mergeCell ref="E205:F205"/>
    <mergeCell ref="I205:K205"/>
    <mergeCell ref="L205:N205"/>
    <mergeCell ref="E206:F206"/>
    <mergeCell ref="I206:K206"/>
    <mergeCell ref="L206:N206"/>
    <mergeCell ref="E207:F207"/>
    <mergeCell ref="I207:K207"/>
    <mergeCell ref="L207:N207"/>
    <mergeCell ref="E208:F208"/>
    <mergeCell ref="I208:K208"/>
    <mergeCell ref="L208:N208"/>
    <mergeCell ref="E217:F217"/>
    <mergeCell ref="I217:N217"/>
    <mergeCell ref="E218:F218"/>
    <mergeCell ref="I218:K218"/>
    <mergeCell ref="L218:N218"/>
    <mergeCell ref="E219:F219"/>
    <mergeCell ref="I219:K219"/>
    <mergeCell ref="L219:N219"/>
    <mergeCell ref="E220:F220"/>
    <mergeCell ref="I220:K220"/>
    <mergeCell ref="L220:N220"/>
    <mergeCell ref="E221:F221"/>
    <mergeCell ref="I221:K221"/>
    <mergeCell ref="L221:N221"/>
    <mergeCell ref="E222:F222"/>
    <mergeCell ref="I222:K222"/>
    <mergeCell ref="L222:N222"/>
    <mergeCell ref="E223:F223"/>
    <mergeCell ref="I223:K223"/>
    <mergeCell ref="L223:N223"/>
    <mergeCell ref="E234:F234"/>
    <mergeCell ref="I234:N234"/>
    <mergeCell ref="E235:F235"/>
    <mergeCell ref="I235:K235"/>
    <mergeCell ref="L235:N235"/>
    <mergeCell ref="E236:F236"/>
    <mergeCell ref="I236:K236"/>
    <mergeCell ref="L236:N236"/>
    <mergeCell ref="E237:F237"/>
    <mergeCell ref="I237:K237"/>
    <mergeCell ref="L237:N237"/>
    <mergeCell ref="E238:F238"/>
    <mergeCell ref="I238:K238"/>
    <mergeCell ref="L238:N238"/>
    <mergeCell ref="E239:F239"/>
    <mergeCell ref="I239:K239"/>
    <mergeCell ref="L239:N239"/>
    <mergeCell ref="E240:F240"/>
    <mergeCell ref="I240:K240"/>
    <mergeCell ref="L240:N240"/>
    <mergeCell ref="E251:F251"/>
    <mergeCell ref="I251:N251"/>
    <mergeCell ref="E252:F252"/>
    <mergeCell ref="I252:K252"/>
    <mergeCell ref="L252:N252"/>
    <mergeCell ref="E253:F253"/>
    <mergeCell ref="I253:K253"/>
    <mergeCell ref="L253:N253"/>
    <mergeCell ref="E254:F254"/>
    <mergeCell ref="I254:K254"/>
    <mergeCell ref="L254:N254"/>
    <mergeCell ref="E255:F255"/>
    <mergeCell ref="I255:K255"/>
    <mergeCell ref="L255:N255"/>
    <mergeCell ref="E256:F256"/>
    <mergeCell ref="I256:K256"/>
    <mergeCell ref="L256:N256"/>
    <mergeCell ref="E257:F257"/>
    <mergeCell ref="I257:K257"/>
    <mergeCell ref="L257:N257"/>
    <mergeCell ref="E266:F266"/>
    <mergeCell ref="I266:N266"/>
    <mergeCell ref="E267:F267"/>
    <mergeCell ref="I267:K267"/>
    <mergeCell ref="L267:N267"/>
    <mergeCell ref="E268:F268"/>
    <mergeCell ref="I268:K268"/>
    <mergeCell ref="L268:N268"/>
    <mergeCell ref="E269:F269"/>
    <mergeCell ref="I269:K269"/>
    <mergeCell ref="L269:N269"/>
    <mergeCell ref="E270:F270"/>
    <mergeCell ref="I270:K270"/>
    <mergeCell ref="L270:N270"/>
    <mergeCell ref="E271:F271"/>
    <mergeCell ref="I271:K271"/>
    <mergeCell ref="L271:N271"/>
    <mergeCell ref="E272:F272"/>
    <mergeCell ref="I272:K272"/>
    <mergeCell ref="L272:N272"/>
    <mergeCell ref="E281:F281"/>
    <mergeCell ref="I281:N281"/>
    <mergeCell ref="E282:F282"/>
    <mergeCell ref="I282:K282"/>
    <mergeCell ref="L282:N282"/>
    <mergeCell ref="E283:F283"/>
    <mergeCell ref="I283:K283"/>
    <mergeCell ref="L283:N283"/>
    <mergeCell ref="E284:F284"/>
    <mergeCell ref="I284:K284"/>
    <mergeCell ref="L284:N284"/>
    <mergeCell ref="E285:F285"/>
    <mergeCell ref="I285:K285"/>
    <mergeCell ref="L285:N285"/>
    <mergeCell ref="E286:F286"/>
    <mergeCell ref="I286:K286"/>
    <mergeCell ref="L286:N286"/>
    <mergeCell ref="E287:F287"/>
    <mergeCell ref="I287:K287"/>
    <mergeCell ref="L287:N287"/>
    <mergeCell ref="E297:F297"/>
    <mergeCell ref="I297:N297"/>
    <mergeCell ref="E298:F298"/>
    <mergeCell ref="I298:K298"/>
    <mergeCell ref="L298:N298"/>
    <mergeCell ref="E299:F299"/>
    <mergeCell ref="I299:K299"/>
    <mergeCell ref="L299:N299"/>
    <mergeCell ref="E300:F300"/>
    <mergeCell ref="I300:K300"/>
    <mergeCell ref="L300:N300"/>
    <mergeCell ref="E301:F301"/>
    <mergeCell ref="I301:K301"/>
    <mergeCell ref="L301:N301"/>
    <mergeCell ref="E302:F302"/>
    <mergeCell ref="I302:K302"/>
    <mergeCell ref="L302:N302"/>
    <mergeCell ref="E303:F303"/>
    <mergeCell ref="I303:K303"/>
    <mergeCell ref="L303:N303"/>
    <mergeCell ref="E314:F314"/>
    <mergeCell ref="I314:N314"/>
    <mergeCell ref="E315:F315"/>
    <mergeCell ref="I315:K315"/>
    <mergeCell ref="L315:N315"/>
    <mergeCell ref="E316:F316"/>
    <mergeCell ref="I316:K316"/>
    <mergeCell ref="L316:N316"/>
    <mergeCell ref="E317:F317"/>
    <mergeCell ref="I317:K317"/>
    <mergeCell ref="L317:N317"/>
    <mergeCell ref="E318:F318"/>
    <mergeCell ref="I318:K318"/>
    <mergeCell ref="L318:N318"/>
    <mergeCell ref="E319:F319"/>
    <mergeCell ref="I319:K319"/>
    <mergeCell ref="L319:N319"/>
    <mergeCell ref="E320:F320"/>
    <mergeCell ref="I320:K320"/>
    <mergeCell ref="L320:N320"/>
    <mergeCell ref="E331:F331"/>
    <mergeCell ref="I331:N331"/>
    <mergeCell ref="E332:F332"/>
    <mergeCell ref="I332:K332"/>
    <mergeCell ref="L332:N332"/>
    <mergeCell ref="E333:F333"/>
    <mergeCell ref="I333:K333"/>
    <mergeCell ref="L333:N333"/>
    <mergeCell ref="E334:F334"/>
    <mergeCell ref="I334:K334"/>
    <mergeCell ref="L334:N334"/>
    <mergeCell ref="E335:F335"/>
    <mergeCell ref="I335:K335"/>
    <mergeCell ref="L335:N335"/>
    <mergeCell ref="E336:F336"/>
    <mergeCell ref="I336:K336"/>
    <mergeCell ref="L336:N336"/>
    <mergeCell ref="E337:F337"/>
    <mergeCell ref="I337:K337"/>
    <mergeCell ref="L337:N337"/>
    <mergeCell ref="E349:F349"/>
    <mergeCell ref="I349:N349"/>
    <mergeCell ref="E350:F350"/>
    <mergeCell ref="I350:K350"/>
    <mergeCell ref="L350:N350"/>
    <mergeCell ref="E351:F351"/>
    <mergeCell ref="I351:K351"/>
    <mergeCell ref="L351:N351"/>
    <mergeCell ref="E352:F352"/>
    <mergeCell ref="I352:K352"/>
    <mergeCell ref="L352:N352"/>
    <mergeCell ref="E353:F353"/>
    <mergeCell ref="I353:K353"/>
    <mergeCell ref="L353:N353"/>
    <mergeCell ref="E354:F354"/>
    <mergeCell ref="I354:K354"/>
    <mergeCell ref="L354:N354"/>
    <mergeCell ref="E355:F355"/>
    <mergeCell ref="I355:K355"/>
    <mergeCell ref="L355:N355"/>
    <mergeCell ref="E366:F366"/>
    <mergeCell ref="I366:N366"/>
    <mergeCell ref="E367:F367"/>
    <mergeCell ref="I367:K367"/>
    <mergeCell ref="L367:N367"/>
    <mergeCell ref="E368:F368"/>
    <mergeCell ref="I368:K368"/>
    <mergeCell ref="L368:N368"/>
    <mergeCell ref="E369:F369"/>
    <mergeCell ref="I369:K369"/>
    <mergeCell ref="L369:N369"/>
    <mergeCell ref="E370:F370"/>
    <mergeCell ref="I370:K370"/>
    <mergeCell ref="L370:N370"/>
    <mergeCell ref="E371:F371"/>
    <mergeCell ref="I371:K371"/>
    <mergeCell ref="L371:N371"/>
    <mergeCell ref="E372:F372"/>
    <mergeCell ref="I372:K372"/>
    <mergeCell ref="L372:N372"/>
    <mergeCell ref="E383:F383"/>
    <mergeCell ref="I383:N383"/>
    <mergeCell ref="E384:F384"/>
    <mergeCell ref="I384:K384"/>
    <mergeCell ref="L384:N384"/>
    <mergeCell ref="E385:F385"/>
    <mergeCell ref="I385:K385"/>
    <mergeCell ref="L385:N385"/>
    <mergeCell ref="E386:F386"/>
    <mergeCell ref="I386:K386"/>
    <mergeCell ref="L386:N386"/>
    <mergeCell ref="E387:F387"/>
    <mergeCell ref="I387:K387"/>
    <mergeCell ref="L387:N387"/>
    <mergeCell ref="E388:F388"/>
    <mergeCell ref="I388:K388"/>
    <mergeCell ref="L388:N388"/>
    <mergeCell ref="E389:F389"/>
    <mergeCell ref="I389:K389"/>
    <mergeCell ref="L389:N389"/>
    <mergeCell ref="E400:F400"/>
    <mergeCell ref="I400:N400"/>
    <mergeCell ref="E401:F401"/>
    <mergeCell ref="I401:K401"/>
    <mergeCell ref="L401:N401"/>
    <mergeCell ref="E402:F402"/>
    <mergeCell ref="I402:K402"/>
    <mergeCell ref="L402:N402"/>
    <mergeCell ref="E403:F403"/>
    <mergeCell ref="I403:K403"/>
    <mergeCell ref="L403:N403"/>
    <mergeCell ref="E404:F404"/>
    <mergeCell ref="I404:K404"/>
    <mergeCell ref="L404:N404"/>
    <mergeCell ref="E405:F405"/>
    <mergeCell ref="I405:K405"/>
    <mergeCell ref="L405:N405"/>
    <mergeCell ref="E406:F406"/>
    <mergeCell ref="I406:K406"/>
    <mergeCell ref="L406:N406"/>
    <mergeCell ref="E417:F417"/>
    <mergeCell ref="I417:N417"/>
    <mergeCell ref="E418:F418"/>
    <mergeCell ref="I418:K418"/>
    <mergeCell ref="L418:N418"/>
    <mergeCell ref="E419:F419"/>
    <mergeCell ref="I419:K419"/>
    <mergeCell ref="L419:N419"/>
    <mergeCell ref="E420:F420"/>
    <mergeCell ref="I420:K420"/>
    <mergeCell ref="L420:N420"/>
    <mergeCell ref="E421:F421"/>
    <mergeCell ref="I421:K421"/>
    <mergeCell ref="L421:N421"/>
    <mergeCell ref="E422:F422"/>
    <mergeCell ref="I422:K422"/>
    <mergeCell ref="L422:N422"/>
    <mergeCell ref="E423:F423"/>
    <mergeCell ref="I423:K423"/>
    <mergeCell ref="L423:N423"/>
    <mergeCell ref="E434:F434"/>
    <mergeCell ref="I434:N434"/>
    <mergeCell ref="E435:F435"/>
    <mergeCell ref="I435:K435"/>
    <mergeCell ref="L435:N435"/>
    <mergeCell ref="E436:F436"/>
    <mergeCell ref="I436:K436"/>
    <mergeCell ref="L436:N436"/>
    <mergeCell ref="E437:F437"/>
    <mergeCell ref="I437:K437"/>
    <mergeCell ref="L437:N437"/>
    <mergeCell ref="E438:F438"/>
    <mergeCell ref="I438:K438"/>
    <mergeCell ref="L438:N438"/>
    <mergeCell ref="E439:F439"/>
    <mergeCell ref="I439:K439"/>
    <mergeCell ref="L439:N439"/>
    <mergeCell ref="E440:F440"/>
    <mergeCell ref="I440:K440"/>
    <mergeCell ref="L440:N440"/>
    <mergeCell ref="E451:F451"/>
    <mergeCell ref="I451:N451"/>
    <mergeCell ref="E452:F452"/>
    <mergeCell ref="I452:K452"/>
    <mergeCell ref="L452:N452"/>
    <mergeCell ref="E453:F453"/>
    <mergeCell ref="I453:K453"/>
    <mergeCell ref="L453:N453"/>
    <mergeCell ref="E454:F454"/>
    <mergeCell ref="I454:K454"/>
    <mergeCell ref="L454:N454"/>
    <mergeCell ref="E455:F455"/>
    <mergeCell ref="I455:K455"/>
    <mergeCell ref="L455:N455"/>
    <mergeCell ref="E456:F456"/>
    <mergeCell ref="I456:K456"/>
    <mergeCell ref="L456:N456"/>
    <mergeCell ref="E457:F457"/>
    <mergeCell ref="I457:K457"/>
    <mergeCell ref="L457:N457"/>
    <mergeCell ref="E468:F468"/>
    <mergeCell ref="I468:N468"/>
    <mergeCell ref="E469:F469"/>
    <mergeCell ref="I469:K469"/>
    <mergeCell ref="L469:N469"/>
    <mergeCell ref="E470:F470"/>
    <mergeCell ref="I470:K470"/>
    <mergeCell ref="L470:N470"/>
    <mergeCell ref="E471:F471"/>
    <mergeCell ref="I471:K471"/>
    <mergeCell ref="L471:N471"/>
    <mergeCell ref="E472:F472"/>
    <mergeCell ref="I472:K472"/>
    <mergeCell ref="L472:N472"/>
    <mergeCell ref="E473:F473"/>
    <mergeCell ref="I473:K473"/>
    <mergeCell ref="L473:N473"/>
    <mergeCell ref="E474:F474"/>
    <mergeCell ref="I474:K474"/>
    <mergeCell ref="L474:N474"/>
    <mergeCell ref="E485:F485"/>
    <mergeCell ref="I485:N485"/>
    <mergeCell ref="E486:F486"/>
    <mergeCell ref="I486:K486"/>
    <mergeCell ref="L486:N486"/>
    <mergeCell ref="E487:F487"/>
    <mergeCell ref="I487:K487"/>
    <mergeCell ref="L487:N487"/>
    <mergeCell ref="E488:F488"/>
    <mergeCell ref="I488:K488"/>
    <mergeCell ref="L488:N488"/>
    <mergeCell ref="E489:F489"/>
    <mergeCell ref="I489:K489"/>
    <mergeCell ref="L489:N489"/>
    <mergeCell ref="E490:F490"/>
    <mergeCell ref="I490:K490"/>
    <mergeCell ref="L490:N490"/>
    <mergeCell ref="E491:F491"/>
    <mergeCell ref="I491:K491"/>
    <mergeCell ref="L491:N491"/>
    <mergeCell ref="E502:F502"/>
    <mergeCell ref="I502:N502"/>
    <mergeCell ref="E503:F503"/>
    <mergeCell ref="I503:K503"/>
    <mergeCell ref="L503:N503"/>
    <mergeCell ref="E504:F504"/>
    <mergeCell ref="I504:K504"/>
    <mergeCell ref="L504:N504"/>
    <mergeCell ref="E505:F505"/>
    <mergeCell ref="I505:K505"/>
    <mergeCell ref="L505:N505"/>
    <mergeCell ref="E506:F506"/>
    <mergeCell ref="I506:K506"/>
    <mergeCell ref="L506:N506"/>
    <mergeCell ref="E507:F507"/>
    <mergeCell ref="I507:K507"/>
    <mergeCell ref="L507:N507"/>
    <mergeCell ref="E508:F508"/>
    <mergeCell ref="I508:K508"/>
    <mergeCell ref="L508:N508"/>
    <mergeCell ref="E519:F519"/>
    <mergeCell ref="I519:N519"/>
    <mergeCell ref="E520:F520"/>
    <mergeCell ref="I520:K520"/>
    <mergeCell ref="L520:N520"/>
    <mergeCell ref="E521:F521"/>
    <mergeCell ref="I521:K521"/>
    <mergeCell ref="L521:N521"/>
    <mergeCell ref="E522:F522"/>
    <mergeCell ref="I522:K522"/>
    <mergeCell ref="L522:N522"/>
    <mergeCell ref="E523:F523"/>
    <mergeCell ref="I523:K523"/>
    <mergeCell ref="L523:N523"/>
    <mergeCell ref="E524:F524"/>
    <mergeCell ref="I524:K524"/>
    <mergeCell ref="L524:N524"/>
    <mergeCell ref="E525:F525"/>
    <mergeCell ref="I525:K525"/>
    <mergeCell ref="L525:N525"/>
    <mergeCell ref="E536:F536"/>
    <mergeCell ref="I536:N536"/>
    <mergeCell ref="E537:F537"/>
    <mergeCell ref="I537:K537"/>
    <mergeCell ref="L537:N537"/>
    <mergeCell ref="E538:F538"/>
    <mergeCell ref="I538:K538"/>
    <mergeCell ref="L538:N538"/>
    <mergeCell ref="E539:F539"/>
    <mergeCell ref="I539:K539"/>
    <mergeCell ref="L539:N539"/>
    <mergeCell ref="E540:F540"/>
    <mergeCell ref="I540:K540"/>
    <mergeCell ref="L540:N540"/>
    <mergeCell ref="E541:F541"/>
    <mergeCell ref="I541:K541"/>
    <mergeCell ref="L541:N541"/>
    <mergeCell ref="E542:F542"/>
    <mergeCell ref="I542:K542"/>
    <mergeCell ref="L542:N542"/>
    <mergeCell ref="E553:F553"/>
    <mergeCell ref="I553:N553"/>
    <mergeCell ref="E554:F554"/>
    <mergeCell ref="I554:K554"/>
    <mergeCell ref="L554:N554"/>
    <mergeCell ref="E555:F555"/>
    <mergeCell ref="I555:K555"/>
    <mergeCell ref="L555:N555"/>
    <mergeCell ref="E556:F556"/>
    <mergeCell ref="I556:K556"/>
    <mergeCell ref="L556:N556"/>
    <mergeCell ref="E557:F557"/>
    <mergeCell ref="I557:K557"/>
    <mergeCell ref="L557:N557"/>
    <mergeCell ref="E558:F558"/>
    <mergeCell ref="I558:K558"/>
    <mergeCell ref="L558:N558"/>
    <mergeCell ref="E559:F559"/>
    <mergeCell ref="I559:K559"/>
    <mergeCell ref="L559:N559"/>
    <mergeCell ref="E570:F570"/>
    <mergeCell ref="I570:N570"/>
    <mergeCell ref="E571:F571"/>
    <mergeCell ref="I571:K571"/>
    <mergeCell ref="L571:N571"/>
    <mergeCell ref="E572:F572"/>
    <mergeCell ref="I572:K572"/>
    <mergeCell ref="L572:N572"/>
    <mergeCell ref="E573:F573"/>
    <mergeCell ref="I573:K573"/>
    <mergeCell ref="L573:N573"/>
    <mergeCell ref="E574:F574"/>
    <mergeCell ref="I574:K574"/>
    <mergeCell ref="L574:N574"/>
    <mergeCell ref="E575:F575"/>
    <mergeCell ref="I575:K575"/>
    <mergeCell ref="L575:N575"/>
    <mergeCell ref="E576:F576"/>
    <mergeCell ref="I576:K576"/>
    <mergeCell ref="L576:N576"/>
    <mergeCell ref="E587:F587"/>
    <mergeCell ref="I587:N587"/>
    <mergeCell ref="E588:F588"/>
    <mergeCell ref="I588:K588"/>
    <mergeCell ref="L588:N588"/>
    <mergeCell ref="E589:F589"/>
    <mergeCell ref="I589:K589"/>
    <mergeCell ref="L589:N589"/>
    <mergeCell ref="E590:F590"/>
    <mergeCell ref="I590:K590"/>
    <mergeCell ref="L590:N590"/>
    <mergeCell ref="E591:F591"/>
    <mergeCell ref="I591:K591"/>
    <mergeCell ref="L591:N591"/>
    <mergeCell ref="E592:F592"/>
    <mergeCell ref="I592:K592"/>
    <mergeCell ref="L592:N592"/>
    <mergeCell ref="E593:F593"/>
    <mergeCell ref="I593:K593"/>
    <mergeCell ref="L593:N593"/>
    <mergeCell ref="E604:F604"/>
    <mergeCell ref="I604:N604"/>
    <mergeCell ref="E605:F605"/>
    <mergeCell ref="I605:K605"/>
    <mergeCell ref="L605:N605"/>
    <mergeCell ref="E606:F606"/>
    <mergeCell ref="I606:K606"/>
    <mergeCell ref="L606:N606"/>
    <mergeCell ref="E607:F607"/>
    <mergeCell ref="I607:K607"/>
    <mergeCell ref="L607:N607"/>
    <mergeCell ref="E608:F608"/>
    <mergeCell ref="I608:K608"/>
    <mergeCell ref="L608:N608"/>
    <mergeCell ref="E609:F609"/>
    <mergeCell ref="I609:K609"/>
    <mergeCell ref="L609:N609"/>
    <mergeCell ref="E610:F610"/>
    <mergeCell ref="I610:K610"/>
    <mergeCell ref="L610:N610"/>
    <mergeCell ref="E621:F621"/>
    <mergeCell ref="I621:N621"/>
    <mergeCell ref="E622:F622"/>
    <mergeCell ref="I622:K622"/>
    <mergeCell ref="L622:N622"/>
    <mergeCell ref="E623:F623"/>
    <mergeCell ref="I623:K623"/>
    <mergeCell ref="L623:N623"/>
    <mergeCell ref="E624:F624"/>
    <mergeCell ref="I624:K624"/>
    <mergeCell ref="L624:N624"/>
    <mergeCell ref="E625:F625"/>
    <mergeCell ref="I625:K625"/>
    <mergeCell ref="L625:N625"/>
    <mergeCell ref="E626:F626"/>
    <mergeCell ref="I626:K626"/>
    <mergeCell ref="L626:N626"/>
    <mergeCell ref="E627:F627"/>
    <mergeCell ref="I627:K627"/>
    <mergeCell ref="L627:N627"/>
    <mergeCell ref="E638:F638"/>
    <mergeCell ref="I638:N638"/>
    <mergeCell ref="E639:F639"/>
    <mergeCell ref="I639:K639"/>
    <mergeCell ref="L639:N639"/>
    <mergeCell ref="E640:F640"/>
    <mergeCell ref="I640:K640"/>
    <mergeCell ref="L640:N640"/>
    <mergeCell ref="E641:F641"/>
    <mergeCell ref="I641:K641"/>
    <mergeCell ref="L641:N641"/>
    <mergeCell ref="E642:F642"/>
    <mergeCell ref="I642:K642"/>
    <mergeCell ref="L642:N642"/>
    <mergeCell ref="E643:F643"/>
    <mergeCell ref="I643:K643"/>
    <mergeCell ref="L643:N643"/>
    <mergeCell ref="E644:F644"/>
    <mergeCell ref="I644:K644"/>
    <mergeCell ref="L644:N644"/>
    <mergeCell ref="E655:F655"/>
    <mergeCell ref="I655:N655"/>
    <mergeCell ref="E656:F656"/>
    <mergeCell ref="I656:K656"/>
    <mergeCell ref="L656:N656"/>
    <mergeCell ref="E657:F657"/>
    <mergeCell ref="I657:K657"/>
    <mergeCell ref="L657:N657"/>
    <mergeCell ref="E658:F658"/>
    <mergeCell ref="I658:K658"/>
    <mergeCell ref="L658:N658"/>
    <mergeCell ref="E659:F659"/>
    <mergeCell ref="I659:K659"/>
    <mergeCell ref="L659:N659"/>
    <mergeCell ref="E660:F660"/>
    <mergeCell ref="I660:K660"/>
    <mergeCell ref="L660:N660"/>
    <mergeCell ref="E661:F661"/>
    <mergeCell ref="I661:K661"/>
    <mergeCell ref="L661:N661"/>
    <mergeCell ref="E672:F672"/>
    <mergeCell ref="I672:N672"/>
    <mergeCell ref="E673:F673"/>
    <mergeCell ref="I673:K673"/>
    <mergeCell ref="L673:N673"/>
    <mergeCell ref="E674:F674"/>
    <mergeCell ref="I674:K674"/>
    <mergeCell ref="L674:N674"/>
    <mergeCell ref="E675:F675"/>
    <mergeCell ref="I675:K675"/>
    <mergeCell ref="L675:N675"/>
    <mergeCell ref="E676:F676"/>
    <mergeCell ref="I676:K676"/>
    <mergeCell ref="L676:N676"/>
    <mergeCell ref="E677:F677"/>
    <mergeCell ref="I677:K677"/>
    <mergeCell ref="L677:N677"/>
    <mergeCell ref="E678:F678"/>
    <mergeCell ref="I678:K678"/>
    <mergeCell ref="L678:N678"/>
    <mergeCell ref="E689:F689"/>
    <mergeCell ref="I689:N689"/>
    <mergeCell ref="E690:F690"/>
    <mergeCell ref="I690:K690"/>
    <mergeCell ref="L690:N690"/>
    <mergeCell ref="E691:F691"/>
    <mergeCell ref="I691:K691"/>
    <mergeCell ref="L691:N691"/>
    <mergeCell ref="E692:F692"/>
    <mergeCell ref="I692:K692"/>
    <mergeCell ref="L692:N692"/>
    <mergeCell ref="E693:F693"/>
    <mergeCell ref="I693:K693"/>
    <mergeCell ref="L693:N693"/>
    <mergeCell ref="E694:F694"/>
    <mergeCell ref="I694:K694"/>
    <mergeCell ref="L694:N694"/>
    <mergeCell ref="E695:F695"/>
    <mergeCell ref="I695:K695"/>
    <mergeCell ref="L695:N695"/>
    <mergeCell ref="E706:F706"/>
    <mergeCell ref="I706:N706"/>
    <mergeCell ref="E707:F707"/>
    <mergeCell ref="I707:K707"/>
    <mergeCell ref="L707:N707"/>
    <mergeCell ref="E708:F708"/>
    <mergeCell ref="I708:K708"/>
    <mergeCell ref="L708:N708"/>
    <mergeCell ref="E709:F709"/>
    <mergeCell ref="I709:K709"/>
    <mergeCell ref="L709:N709"/>
    <mergeCell ref="E710:F710"/>
    <mergeCell ref="I710:K710"/>
    <mergeCell ref="L710:N710"/>
    <mergeCell ref="E711:F711"/>
    <mergeCell ref="I711:K711"/>
    <mergeCell ref="L711:N711"/>
    <mergeCell ref="E712:F712"/>
    <mergeCell ref="I712:K712"/>
    <mergeCell ref="L712:N712"/>
    <mergeCell ref="E723:F723"/>
    <mergeCell ref="I723:N723"/>
    <mergeCell ref="E724:F724"/>
    <mergeCell ref="I724:K724"/>
    <mergeCell ref="L724:N724"/>
    <mergeCell ref="E725:F725"/>
    <mergeCell ref="I725:K725"/>
    <mergeCell ref="L725:N725"/>
    <mergeCell ref="E726:F726"/>
    <mergeCell ref="I726:K726"/>
    <mergeCell ref="L726:N726"/>
    <mergeCell ref="E727:F727"/>
    <mergeCell ref="I727:K727"/>
    <mergeCell ref="L727:N727"/>
    <mergeCell ref="E728:F728"/>
    <mergeCell ref="I728:K728"/>
    <mergeCell ref="L728:N728"/>
    <mergeCell ref="E729:F729"/>
    <mergeCell ref="I729:K729"/>
    <mergeCell ref="L729:N729"/>
    <mergeCell ref="E740:F740"/>
    <mergeCell ref="I740:N740"/>
    <mergeCell ref="E741:F741"/>
    <mergeCell ref="I741:K741"/>
    <mergeCell ref="L741:N741"/>
    <mergeCell ref="E742:F742"/>
    <mergeCell ref="I742:K742"/>
    <mergeCell ref="L742:N742"/>
    <mergeCell ref="E743:F743"/>
    <mergeCell ref="I743:K743"/>
    <mergeCell ref="L743:N743"/>
    <mergeCell ref="E744:F744"/>
    <mergeCell ref="I744:K744"/>
    <mergeCell ref="L744:N744"/>
    <mergeCell ref="E745:F745"/>
    <mergeCell ref="I745:K745"/>
    <mergeCell ref="L745:N745"/>
    <mergeCell ref="E746:F746"/>
    <mergeCell ref="I746:K746"/>
    <mergeCell ref="L746:N746"/>
    <mergeCell ref="E757:F757"/>
    <mergeCell ref="I757:N757"/>
    <mergeCell ref="E758:F758"/>
    <mergeCell ref="I758:K758"/>
    <mergeCell ref="L758:N758"/>
    <mergeCell ref="E759:F759"/>
    <mergeCell ref="I759:K759"/>
    <mergeCell ref="L759:N759"/>
    <mergeCell ref="E760:F760"/>
    <mergeCell ref="I760:K760"/>
    <mergeCell ref="L760:N760"/>
    <mergeCell ref="E761:F761"/>
    <mergeCell ref="I761:K761"/>
    <mergeCell ref="L761:N761"/>
    <mergeCell ref="E762:F762"/>
    <mergeCell ref="I762:K762"/>
    <mergeCell ref="L762:N762"/>
    <mergeCell ref="E763:F763"/>
    <mergeCell ref="I763:K763"/>
    <mergeCell ref="L763:N763"/>
    <mergeCell ref="E774:F774"/>
    <mergeCell ref="I774:N774"/>
    <mergeCell ref="E775:F775"/>
    <mergeCell ref="I775:K775"/>
    <mergeCell ref="L775:N775"/>
    <mergeCell ref="E776:F776"/>
    <mergeCell ref="I776:K776"/>
    <mergeCell ref="L776:N776"/>
    <mergeCell ref="E777:F777"/>
    <mergeCell ref="I777:K777"/>
    <mergeCell ref="L777:N777"/>
    <mergeCell ref="E778:F778"/>
    <mergeCell ref="I778:K778"/>
    <mergeCell ref="L778:N778"/>
    <mergeCell ref="E779:F779"/>
    <mergeCell ref="I779:K779"/>
    <mergeCell ref="L779:N779"/>
    <mergeCell ref="E780:F780"/>
    <mergeCell ref="I780:K780"/>
    <mergeCell ref="L780:N780"/>
    <mergeCell ref="E791:F791"/>
    <mergeCell ref="I791:N791"/>
    <mergeCell ref="E792:F792"/>
    <mergeCell ref="I792:K792"/>
    <mergeCell ref="L792:N792"/>
    <mergeCell ref="E793:F793"/>
    <mergeCell ref="I793:K793"/>
    <mergeCell ref="L793:N793"/>
    <mergeCell ref="E794:F794"/>
    <mergeCell ref="I794:K794"/>
    <mergeCell ref="L794:N794"/>
    <mergeCell ref="E795:F795"/>
    <mergeCell ref="I795:K795"/>
    <mergeCell ref="L795:N795"/>
    <mergeCell ref="E796:F796"/>
    <mergeCell ref="I796:K796"/>
    <mergeCell ref="L796:N796"/>
    <mergeCell ref="E797:F797"/>
    <mergeCell ref="I797:K797"/>
    <mergeCell ref="L797:N797"/>
    <mergeCell ref="E808:F808"/>
    <mergeCell ref="I808:N808"/>
    <mergeCell ref="E809:F809"/>
    <mergeCell ref="I809:K809"/>
    <mergeCell ref="L809:N809"/>
    <mergeCell ref="E810:F810"/>
    <mergeCell ref="I810:K810"/>
    <mergeCell ref="L810:N810"/>
    <mergeCell ref="E811:F811"/>
    <mergeCell ref="I811:K811"/>
    <mergeCell ref="L811:N811"/>
    <mergeCell ref="E812:F812"/>
    <mergeCell ref="I812:K812"/>
    <mergeCell ref="L812:N812"/>
    <mergeCell ref="E813:F813"/>
    <mergeCell ref="I813:K813"/>
    <mergeCell ref="L813:N813"/>
    <mergeCell ref="E814:F814"/>
    <mergeCell ref="I814:K814"/>
    <mergeCell ref="L814:N814"/>
    <mergeCell ref="E825:F825"/>
    <mergeCell ref="I825:N825"/>
    <mergeCell ref="E826:F826"/>
    <mergeCell ref="I826:K826"/>
    <mergeCell ref="L826:N826"/>
    <mergeCell ref="E827:F827"/>
    <mergeCell ref="I827:K827"/>
    <mergeCell ref="L827:N827"/>
    <mergeCell ref="E828:F828"/>
    <mergeCell ref="I828:K828"/>
    <mergeCell ref="L828:N828"/>
    <mergeCell ref="E829:F829"/>
    <mergeCell ref="I829:K829"/>
    <mergeCell ref="L829:N829"/>
    <mergeCell ref="E830:F830"/>
    <mergeCell ref="I830:K830"/>
    <mergeCell ref="L830:N830"/>
    <mergeCell ref="E831:F831"/>
    <mergeCell ref="I831:K831"/>
    <mergeCell ref="L831:N831"/>
    <mergeCell ref="E842:F842"/>
    <mergeCell ref="I842:N842"/>
    <mergeCell ref="E843:F843"/>
    <mergeCell ref="I843:K843"/>
    <mergeCell ref="L843:N843"/>
    <mergeCell ref="E844:F844"/>
    <mergeCell ref="I844:K844"/>
    <mergeCell ref="L844:N844"/>
    <mergeCell ref="E845:F845"/>
    <mergeCell ref="I845:K845"/>
    <mergeCell ref="L845:N845"/>
    <mergeCell ref="E846:F846"/>
    <mergeCell ref="I846:K846"/>
    <mergeCell ref="L846:N846"/>
    <mergeCell ref="E847:F847"/>
    <mergeCell ref="I847:K847"/>
    <mergeCell ref="L847:N847"/>
    <mergeCell ref="E848:F848"/>
    <mergeCell ref="I848:K848"/>
    <mergeCell ref="L848:N848"/>
    <mergeCell ref="E859:F859"/>
    <mergeCell ref="I859:N859"/>
    <mergeCell ref="E860:F860"/>
    <mergeCell ref="I860:K860"/>
    <mergeCell ref="L860:N860"/>
    <mergeCell ref="E861:F861"/>
    <mergeCell ref="I861:K861"/>
    <mergeCell ref="L861:N861"/>
    <mergeCell ref="E862:F862"/>
    <mergeCell ref="I862:K862"/>
    <mergeCell ref="L862:N862"/>
    <mergeCell ref="E863:F863"/>
    <mergeCell ref="I863:K863"/>
    <mergeCell ref="L863:N863"/>
    <mergeCell ref="E864:F864"/>
    <mergeCell ref="I864:K864"/>
    <mergeCell ref="L864:N864"/>
    <mergeCell ref="E865:F865"/>
    <mergeCell ref="I865:K865"/>
    <mergeCell ref="L865:N865"/>
    <mergeCell ref="E876:F876"/>
    <mergeCell ref="I876:N876"/>
    <mergeCell ref="E877:F877"/>
    <mergeCell ref="I877:K877"/>
    <mergeCell ref="L877:N877"/>
    <mergeCell ref="E878:F878"/>
    <mergeCell ref="I878:K878"/>
    <mergeCell ref="L878:N878"/>
    <mergeCell ref="E879:F879"/>
    <mergeCell ref="I879:K879"/>
    <mergeCell ref="L879:N879"/>
    <mergeCell ref="E880:F880"/>
    <mergeCell ref="I880:K880"/>
    <mergeCell ref="L880:N880"/>
    <mergeCell ref="E881:F881"/>
    <mergeCell ref="I881:K881"/>
    <mergeCell ref="L881:N881"/>
    <mergeCell ref="E882:F882"/>
    <mergeCell ref="I882:K882"/>
    <mergeCell ref="L882:N882"/>
    <mergeCell ref="E893:F893"/>
    <mergeCell ref="I893:N893"/>
    <mergeCell ref="E894:F894"/>
    <mergeCell ref="I894:K894"/>
    <mergeCell ref="L894:N894"/>
    <mergeCell ref="E895:F895"/>
    <mergeCell ref="I895:K895"/>
    <mergeCell ref="L895:N895"/>
    <mergeCell ref="E896:F896"/>
    <mergeCell ref="I896:K896"/>
    <mergeCell ref="L896:N896"/>
    <mergeCell ref="E897:F897"/>
    <mergeCell ref="I897:K897"/>
    <mergeCell ref="L897:N897"/>
    <mergeCell ref="E898:F898"/>
    <mergeCell ref="I898:K898"/>
    <mergeCell ref="L898:N898"/>
    <mergeCell ref="E899:F899"/>
    <mergeCell ref="I899:K899"/>
    <mergeCell ref="L899:N899"/>
    <mergeCell ref="E910:F910"/>
    <mergeCell ref="I910:N910"/>
    <mergeCell ref="E911:F911"/>
    <mergeCell ref="I911:K911"/>
    <mergeCell ref="L911:N911"/>
    <mergeCell ref="E912:F912"/>
    <mergeCell ref="I912:K912"/>
    <mergeCell ref="L912:N912"/>
    <mergeCell ref="E913:F913"/>
    <mergeCell ref="I913:K913"/>
    <mergeCell ref="L913:N913"/>
    <mergeCell ref="E914:F914"/>
    <mergeCell ref="I914:K914"/>
    <mergeCell ref="L914:N914"/>
    <mergeCell ref="E915:F915"/>
    <mergeCell ref="I915:K915"/>
    <mergeCell ref="L915:N915"/>
    <mergeCell ref="E916:F916"/>
    <mergeCell ref="I916:K916"/>
    <mergeCell ref="L916:N916"/>
    <mergeCell ref="E927:F927"/>
    <mergeCell ref="I927:N927"/>
    <mergeCell ref="E928:F928"/>
    <mergeCell ref="I928:K928"/>
    <mergeCell ref="L928:N928"/>
    <mergeCell ref="E929:F929"/>
    <mergeCell ref="I929:K929"/>
    <mergeCell ref="L929:N929"/>
    <mergeCell ref="E930:F930"/>
    <mergeCell ref="I930:K930"/>
    <mergeCell ref="L930:N930"/>
    <mergeCell ref="E931:F931"/>
    <mergeCell ref="I931:K931"/>
    <mergeCell ref="L931:N931"/>
    <mergeCell ref="E932:F932"/>
    <mergeCell ref="I932:K932"/>
    <mergeCell ref="L932:N932"/>
    <mergeCell ref="E933:F933"/>
    <mergeCell ref="I933:K933"/>
    <mergeCell ref="L933:N933"/>
    <mergeCell ref="E944:F944"/>
    <mergeCell ref="I944:N944"/>
    <mergeCell ref="E945:F945"/>
    <mergeCell ref="I945:K945"/>
    <mergeCell ref="L945:N945"/>
    <mergeCell ref="E946:F946"/>
    <mergeCell ref="I946:K946"/>
    <mergeCell ref="L946:N946"/>
    <mergeCell ref="E947:F947"/>
    <mergeCell ref="I947:K947"/>
    <mergeCell ref="L947:N947"/>
    <mergeCell ref="E948:F948"/>
    <mergeCell ref="I948:K948"/>
    <mergeCell ref="L948:N948"/>
    <mergeCell ref="E949:F949"/>
    <mergeCell ref="I949:K949"/>
    <mergeCell ref="L949:N949"/>
    <mergeCell ref="E950:F950"/>
    <mergeCell ref="I950:K950"/>
    <mergeCell ref="L950:N950"/>
    <mergeCell ref="E961:F961"/>
    <mergeCell ref="I961:N961"/>
    <mergeCell ref="E962:F962"/>
    <mergeCell ref="I962:K962"/>
    <mergeCell ref="L962:N962"/>
    <mergeCell ref="E963:F963"/>
    <mergeCell ref="I963:K963"/>
    <mergeCell ref="L963:N963"/>
    <mergeCell ref="E964:F964"/>
    <mergeCell ref="I964:K964"/>
    <mergeCell ref="L964:N964"/>
    <mergeCell ref="E965:F965"/>
    <mergeCell ref="I965:K965"/>
    <mergeCell ref="L965:N965"/>
    <mergeCell ref="E966:F966"/>
    <mergeCell ref="I966:K966"/>
    <mergeCell ref="L966:N966"/>
    <mergeCell ref="E967:F967"/>
    <mergeCell ref="I967:K967"/>
    <mergeCell ref="L967:N967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44009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2015-03-30T05:45:16Z</cp:lastPrinted>
  <dcterms:modified xsi:type="dcterms:W3CDTF">2015-03-30T05:47:25Z</dcterms:modified>
  <cp:category/>
  <cp:version/>
  <cp:contentType/>
  <cp:contentStatus/>
  <cp:revision>567</cp:revision>
</cp:coreProperties>
</file>